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aveExternalLinkValues="0" codeName="ThisWorkbook" defaultThemeVersion="124226"/>
  <mc:AlternateContent xmlns:mc="http://schemas.openxmlformats.org/markup-compatibility/2006">
    <mc:Choice Requires="x15">
      <x15ac:absPath xmlns:x15ac="http://schemas.microsoft.com/office/spreadsheetml/2010/11/ac" url="C:\Users\PC\Desktop\Galerija\"/>
    </mc:Choice>
  </mc:AlternateContent>
  <xr:revisionPtr revIDLastSave="0" documentId="13_ncr:1_{5105C5E4-3392-4551-9B1D-1643EF0EDA5E}" xr6:coauthVersionLast="47" xr6:coauthVersionMax="47" xr10:uidLastSave="{00000000-0000-0000-0000-000000000000}"/>
  <bookViews>
    <workbookView xWindow="-108" yWindow="-108" windowWidth="30936" windowHeight="16896" tabRatio="824" xr2:uid="{00000000-000D-0000-FFFF-FFFF00000000}"/>
  </bookViews>
  <sheets>
    <sheet name="Naslovnica" sheetId="20" r:id="rId1"/>
    <sheet name="1.RUSENJA" sheetId="2" r:id="rId2"/>
    <sheet name="2.IZOLATERSKI" sheetId="8" r:id="rId3"/>
    <sheet name="3.TESARSKI" sheetId="38" r:id="rId4"/>
    <sheet name="4.ZAVRŠNI-ZIDARSKI" sheetId="37" r:id="rId5"/>
    <sheet name="5.GIPSKARTONSKI" sheetId="29" r:id="rId6"/>
    <sheet name="6.STOLARSKI " sheetId="31" r:id="rId7"/>
    <sheet name="7. BRAVARSKI " sheetId="32" r:id="rId8"/>
    <sheet name="8.KERAMIKA" sheetId="33" r:id="rId9"/>
    <sheet name="9.VODOINSTALATERSKI" sheetId="12" r:id="rId10"/>
    <sheet name="10.SOBOSLIKARSKI" sheetId="11" r:id="rId11"/>
    <sheet name="REKAPITULACIJA" sheetId="17" r:id="rId12"/>
  </sheets>
  <externalReferences>
    <externalReference r:id="rId13"/>
  </externalReferences>
  <definedNames>
    <definedName name="Betonski">#REF!</definedName>
    <definedName name="Pero">'[1]1.  ZEMLJANI'!$A$3:$H$28</definedName>
    <definedName name="_xlnm.Print_Area" localSheetId="1">'1.RUSENJA'!$A$2:$J$52</definedName>
    <definedName name="_xlnm.Print_Area" localSheetId="10">'10.SOBOSLIKARSKI'!$A$2:$H$36</definedName>
    <definedName name="_xlnm.Print_Area" localSheetId="2">'2.IZOLATERSKI'!$A$2:$M$55</definedName>
    <definedName name="_xlnm.Print_Area" localSheetId="3">'3.TESARSKI'!$A$2:$M$28</definedName>
    <definedName name="_xlnm.Print_Area" localSheetId="4">'4.ZAVRŠNI-ZIDARSKI'!$A$2:$K$26</definedName>
    <definedName name="_xlnm.Print_Area" localSheetId="5">'5.GIPSKARTONSKI'!$A$2:$K$52</definedName>
    <definedName name="_xlnm.Print_Area" localSheetId="6">'6.STOLARSKI '!$A$2:$L$43</definedName>
    <definedName name="_xlnm.Print_Area" localSheetId="7">'7. BRAVARSKI '!$A$2:$L$23</definedName>
    <definedName name="_xlnm.Print_Area" localSheetId="8">'8.KERAMIKA'!$A$2:$L$32</definedName>
    <definedName name="_xlnm.Print_Area" localSheetId="9">'9.VODOINSTALATERSKI'!$A$2:$L$10</definedName>
    <definedName name="_xlnm.Print_Area" localSheetId="0">Naslovnica!$A$1:$E$50</definedName>
    <definedName name="_xlnm.Print_Area" localSheetId="11">REKAPITULACIJA!$A$2:$K$58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4" i="37" l="1"/>
  <c r="M17" i="8"/>
  <c r="M16" i="8"/>
  <c r="L24" i="33"/>
  <c r="G24" i="33"/>
  <c r="L27" i="33"/>
  <c r="L18" i="33"/>
  <c r="G18" i="33"/>
  <c r="M28" i="8"/>
  <c r="M25" i="8"/>
  <c r="L15" i="33"/>
  <c r="G15" i="33"/>
  <c r="M20" i="38"/>
  <c r="L15" i="32"/>
  <c r="L18" i="32" s="1"/>
  <c r="I19" i="17" s="1"/>
  <c r="J35" i="2"/>
  <c r="J32" i="2"/>
  <c r="M17" i="38"/>
  <c r="M23" i="38" s="1"/>
  <c r="I27" i="38"/>
  <c r="A27" i="38"/>
  <c r="I23" i="38"/>
  <c r="A23" i="38"/>
  <c r="M14" i="38"/>
  <c r="B14" i="38"/>
  <c r="A14" i="38" s="1"/>
  <c r="H27" i="11"/>
  <c r="H18" i="11"/>
  <c r="K32" i="29"/>
  <c r="K25" i="29"/>
  <c r="M25" i="38" l="1"/>
  <c r="M27" i="38" s="1"/>
  <c r="I11" i="17" s="1"/>
  <c r="B17" i="38"/>
  <c r="A17" i="38" l="1"/>
  <c r="B20" i="38"/>
  <c r="A20" i="38" s="1"/>
  <c r="J38" i="2"/>
  <c r="L40" i="31"/>
  <c r="L35" i="31"/>
  <c r="L39" i="31"/>
  <c r="K19" i="37"/>
  <c r="M22" i="8"/>
  <c r="J25" i="2"/>
  <c r="K35" i="29" l="1"/>
  <c r="K11" i="37" l="1"/>
  <c r="J44" i="2" l="1"/>
  <c r="I22" i="37" l="1"/>
  <c r="A22" i="37"/>
  <c r="K18" i="37"/>
  <c r="B28" i="37"/>
  <c r="A28" i="37" s="1"/>
  <c r="B27" i="37"/>
  <c r="A27" i="37" s="1"/>
  <c r="I26" i="37"/>
  <c r="A26" i="37"/>
  <c r="L7" i="12"/>
  <c r="H24" i="11"/>
  <c r="H23" i="11"/>
  <c r="H15" i="11"/>
  <c r="H14" i="11"/>
  <c r="H30" i="11" s="1"/>
  <c r="L21" i="33"/>
  <c r="L12" i="33"/>
  <c r="L34" i="31"/>
  <c r="L30" i="31"/>
  <c r="B30" i="31"/>
  <c r="B32" i="31"/>
  <c r="A32" i="31" s="1"/>
  <c r="L43" i="31" l="1"/>
  <c r="L30" i="33"/>
  <c r="I21" i="17" s="1"/>
  <c r="I17" i="17"/>
  <c r="H32" i="11"/>
  <c r="H36" i="11" s="1"/>
  <c r="I25" i="17" s="1"/>
  <c r="L10" i="12"/>
  <c r="I23" i="17" s="1"/>
  <c r="K22" i="37"/>
  <c r="K24" i="37" s="1"/>
  <c r="K26" i="37" s="1"/>
  <c r="I13" i="17" s="1"/>
  <c r="B11" i="37"/>
  <c r="A11" i="37" l="1"/>
  <c r="B14" i="37"/>
  <c r="A14" i="37" s="1"/>
  <c r="B17" i="37"/>
  <c r="A17" i="37" s="1"/>
  <c r="K48" i="29"/>
  <c r="K45" i="29"/>
  <c r="K41" i="29"/>
  <c r="M21" i="8"/>
  <c r="M31" i="8"/>
  <c r="I36" i="8"/>
  <c r="A36" i="8"/>
  <c r="J41" i="2"/>
  <c r="B27" i="2"/>
  <c r="A27" i="2" s="1"/>
  <c r="J29" i="2"/>
  <c r="J26" i="2"/>
  <c r="K51" i="29" l="1"/>
  <c r="I15" i="17" s="1"/>
  <c r="M33" i="8"/>
  <c r="M36" i="8" s="1"/>
  <c r="I9" i="17" s="1"/>
  <c r="J47" i="2"/>
  <c r="J49" i="2" s="1"/>
  <c r="J52" i="2" s="1"/>
  <c r="I7" i="17" s="1"/>
  <c r="I28" i="17" l="1"/>
  <c r="I47" i="17" s="1"/>
  <c r="I52" i="17" s="1"/>
  <c r="I54" i="17" s="1"/>
  <c r="I56" i="17" s="1"/>
  <c r="B10" i="32"/>
  <c r="B15" i="32" s="1"/>
  <c r="A15" i="32" s="1"/>
  <c r="B15" i="8"/>
  <c r="B23" i="2"/>
  <c r="A23" i="2" s="1"/>
  <c r="B15" i="2"/>
  <c r="A15" i="2" s="1"/>
  <c r="B14" i="2"/>
  <c r="B20" i="29"/>
  <c r="B24" i="29"/>
  <c r="A24" i="29" s="1"/>
  <c r="B25" i="29"/>
  <c r="A25" i="29" s="1"/>
  <c r="A27" i="29"/>
  <c r="B27" i="31"/>
  <c r="B11" i="33"/>
  <c r="B12" i="33" s="1"/>
  <c r="A30" i="11"/>
  <c r="A47" i="2"/>
  <c r="A43" i="31"/>
  <c r="I51" i="29"/>
  <c r="I31" i="8"/>
  <c r="A18" i="32"/>
  <c r="G12" i="33"/>
  <c r="G28" i="33"/>
  <c r="I28" i="33"/>
  <c r="A30" i="33"/>
  <c r="G19" i="29"/>
  <c r="A51" i="29"/>
  <c r="B52" i="29"/>
  <c r="A52" i="29" s="1"/>
  <c r="B53" i="29"/>
  <c r="A53" i="29" s="1"/>
  <c r="B54" i="29"/>
  <c r="A54" i="29" s="1"/>
  <c r="B55" i="29"/>
  <c r="A55" i="29" s="1"/>
  <c r="B56" i="29"/>
  <c r="A56" i="29" s="1"/>
  <c r="A52" i="2"/>
  <c r="B54" i="2"/>
  <c r="A54" i="2" s="1"/>
  <c r="B53" i="2"/>
  <c r="A53" i="2" s="1"/>
  <c r="A36" i="11"/>
  <c r="B40" i="11"/>
  <c r="A40" i="11" s="1"/>
  <c r="B39" i="11"/>
  <c r="A39" i="11" s="1"/>
  <c r="B38" i="11"/>
  <c r="A38" i="11" s="1"/>
  <c r="B37" i="11"/>
  <c r="A37" i="11" s="1"/>
  <c r="B41" i="11"/>
  <c r="A41" i="11" s="1"/>
  <c r="B42" i="11"/>
  <c r="A42" i="11" s="1"/>
  <c r="B43" i="11"/>
  <c r="A43" i="11" s="1"/>
  <c r="B44" i="11"/>
  <c r="A44" i="11" s="1"/>
  <c r="B45" i="11"/>
  <c r="A45" i="11" s="1"/>
  <c r="B46" i="11"/>
  <c r="A46" i="11" s="1"/>
  <c r="B47" i="11"/>
  <c r="A47" i="11" s="1"/>
  <c r="B48" i="11"/>
  <c r="A48" i="11" s="1"/>
  <c r="B49" i="11"/>
  <c r="A49" i="11" s="1"/>
  <c r="B50" i="11"/>
  <c r="A50" i="11" s="1"/>
  <c r="B51" i="11"/>
  <c r="A51" i="11" s="1"/>
  <c r="B52" i="11"/>
  <c r="A52" i="11" s="1"/>
  <c r="B53" i="11"/>
  <c r="A53" i="11" s="1"/>
  <c r="B4" i="11"/>
  <c r="A10" i="12"/>
  <c r="A31" i="8"/>
  <c r="B15" i="33" l="1"/>
  <c r="A15" i="33" s="1"/>
  <c r="A15" i="8"/>
  <c r="I30" i="17"/>
  <c r="I32" i="17" s="1"/>
  <c r="A12" i="33"/>
  <c r="B13" i="11"/>
  <c r="A11" i="33"/>
  <c r="A10" i="32"/>
  <c r="A27" i="31"/>
  <c r="B29" i="31"/>
  <c r="B33" i="31" s="1"/>
  <c r="A14" i="2"/>
  <c r="A20" i="29"/>
  <c r="B7" i="12"/>
  <c r="A7" i="12" s="1"/>
  <c r="B18" i="33" l="1"/>
  <c r="B21" i="33" s="1"/>
  <c r="A13" i="11"/>
  <c r="B18" i="11"/>
  <c r="A18" i="11" s="1"/>
  <c r="B28" i="29"/>
  <c r="B20" i="8"/>
  <c r="B24" i="33" l="1"/>
  <c r="A24" i="33" s="1"/>
  <c r="A18" i="33"/>
  <c r="A20" i="8"/>
  <c r="B25" i="8"/>
  <c r="B38" i="31"/>
  <c r="A38" i="31" s="1"/>
  <c r="A28" i="29"/>
  <c r="B21" i="11"/>
  <c r="A21" i="33"/>
  <c r="A21" i="11" l="1"/>
  <c r="B27" i="11"/>
  <c r="A27" i="11" s="1"/>
  <c r="B27" i="33"/>
  <c r="A27" i="33" s="1"/>
  <c r="A25" i="8"/>
  <c r="B28" i="8"/>
  <c r="A28" i="8" s="1"/>
  <c r="B35" i="29" l="1"/>
  <c r="A35" i="29" l="1"/>
  <c r="B38" i="29"/>
  <c r="B24" i="2"/>
  <c r="A38" i="29" l="1"/>
  <c r="A24" i="2"/>
  <c r="B44" i="29" l="1"/>
  <c r="A44" i="29" s="1"/>
  <c r="B48" i="29" l="1"/>
  <c r="A48" i="29" s="1"/>
  <c r="B29" i="2" l="1"/>
  <c r="A29" i="2" l="1"/>
  <c r="B32" i="2" l="1"/>
  <c r="A32" i="2" l="1"/>
  <c r="B35" i="2"/>
  <c r="A35" i="2" s="1"/>
  <c r="A33" i="31"/>
  <c r="A29" i="31"/>
  <c r="B38" i="2" l="1"/>
  <c r="A38" i="2" s="1"/>
  <c r="B41" i="2" l="1"/>
  <c r="A41" i="2" s="1"/>
  <c r="B44" i="2" l="1"/>
  <c r="A44" i="2" s="1"/>
</calcChain>
</file>

<file path=xl/sharedStrings.xml><?xml version="1.0" encoding="utf-8"?>
<sst xmlns="http://schemas.openxmlformats.org/spreadsheetml/2006/main" count="304" uniqueCount="219">
  <si>
    <t>Ovi radovi se izvode samo po odobrenju nadzornog inžinjera i upisa u građevinski dnevnik. Obračun se vrši prema količinama ovjerenim putem građevinske knjige i ovjerenih analiza cijena.</t>
  </si>
  <si>
    <t>Za sve malo predviđene ili nepredviđene radove pretpostavlja se 10 % ukupnog iznosa radova pripremnih, rušenja i demontaže.</t>
  </si>
  <si>
    <t>- GK d = 1,25 obične gipskartonske ploče</t>
  </si>
  <si>
    <t>- GKF d = 1,25 vodootporne gipskartonske ploče sa kaširanom PE folijom</t>
  </si>
  <si>
    <t>PRIPREMNI RADOVI, RUŠENJA I DEMONTAŽE</t>
  </si>
  <si>
    <t>SOBOSLIKARSKO-LIČILAČKI RADOVI</t>
  </si>
  <si>
    <t>STOLARSKI RADOVI</t>
  </si>
  <si>
    <t>SVEUKUPNA REKAPITULACIJA</t>
  </si>
  <si>
    <t>A</t>
  </si>
  <si>
    <t>GRAĐEVINSKO OBRTNIČKI RADOVI</t>
  </si>
  <si>
    <t>B</t>
  </si>
  <si>
    <t>UKUPNO</t>
  </si>
  <si>
    <t>m3</t>
  </si>
  <si>
    <t>10.</t>
  </si>
  <si>
    <t>U cijenu svake pojedine stavke uključeno je:</t>
  </si>
  <si>
    <t>- dobava i montaža svog potrebnog materijala (gk ploče, metalna potkonstrukcija, spojni elementi, vijci, držači, kit, trake za spojeve, mrežice, izolacijski sloj kamene vune (50kg/m3) u sloju prema projektu, materijal potreban za vezu dijelova pregrada i veze na neke druge konstruktivne elemente).</t>
  </si>
  <si>
    <t>- izvođenje elastičnog spoja s elementima od drugog materijala (brušenje profila pod 45°, ispunjavanje posebnim elastičnim kitom, oblaganje mrežicom, itd.)</t>
  </si>
  <si>
    <t>- dobava i montaža podkonstrukcije za formiranje otvora vrata (stolarija i bravarija)</t>
  </si>
  <si>
    <t>- izvođenje svih potrebnih završnih radova (fugiranja, gletanja,bandažiranja i kitanja spojeva i sudara, itd) tako da su plohe u potpunosti pripremljene za soboslikačke radove.</t>
  </si>
  <si>
    <t>- dobava i montaža instalacijskih stijena sa potrebnom podkonstrukcijom za montažu sanitarnih uređaja</t>
  </si>
  <si>
    <t>- GKFI d = 1,25 vatrootporne gipskartonske ploče</t>
  </si>
  <si>
    <t xml:space="preserve">- izvođenje svih niša, zasjeka, nadvoja i sl. kod montažnih stijena složenog oblika, sve prema projektu izvedbenom i projektu interijera. </t>
  </si>
  <si>
    <t>01.</t>
  </si>
  <si>
    <t>- izvođenje radova točno prema specifikaciji proizvođača sistema, te korištenje svih elemenata iz samo jednog sistema (npr. Knauf)</t>
  </si>
  <si>
    <t>- zaštita svih uglova ugradnjom odgovarajućih uglovnih profila</t>
  </si>
  <si>
    <t>a)</t>
  </si>
  <si>
    <t>b)</t>
  </si>
  <si>
    <t>Opis bravarije:</t>
  </si>
  <si>
    <t>Obračun po m2 izvedenog spuštenog stropa</t>
  </si>
  <si>
    <t>Priprema otvora za ugradnju zaokretnih vrata.</t>
  </si>
  <si>
    <t>Izrezivanje i završna obrada nakon ugradbe GK ploča za potrebe ugradbe rasvjetnih tijela, utičnica, prekidača, raznih instalacijskih ormarića, revizijskih rešetki i sl.</t>
  </si>
  <si>
    <t>Za sve malo predviđene ili nepredviđene radove pretpostavlja se 10 % ukupnog iznosa soboslikarsko-ličilačkih radova.</t>
  </si>
  <si>
    <t xml:space="preserve">Cjelokupni bravarski radovi uključivo sva sredstva do potpunog završetka rada (prethodna detaljna izmjera, materijal,izrada, završna obrada,montaža na objekt, svi dijelovi elementa, sva potrebna spojna sredstva i materijali za izradu i ugradbu, te pomoćna sredstva i alati, sve potrebne zaštite, izrada prototipa itd). </t>
  </si>
  <si>
    <t>građevinsko - obrtničkih radova</t>
  </si>
  <si>
    <t>IZOLATERSKI RADOVI</t>
  </si>
  <si>
    <t>02.</t>
  </si>
  <si>
    <t>NAPOMENA:</t>
  </si>
  <si>
    <t>U stavku uključeno bojanje svih istaka, niša, parapeta, nadvoja i svih ostalih pripadajućih dijelova zidova.</t>
  </si>
  <si>
    <t xml:space="preserve">- sva sredstva koja se ugrađuju ili nanose na objekt moraju se izvoditi precizno prema uputama proizvođača </t>
  </si>
  <si>
    <t>A. Troškovnik</t>
  </si>
  <si>
    <t>TROŠKOVNIK GRAĐEVINSKO - OBRTNIČKIH RADOVA REKAPITULACIJA</t>
  </si>
  <si>
    <t>A.</t>
  </si>
  <si>
    <t>UKUPNO PRIPREMNI RADOVI,RUŠENJA I DEMONTAŽE,:</t>
  </si>
  <si>
    <t>03.</t>
  </si>
  <si>
    <t>BRAVARSKI RADOVI</t>
  </si>
  <si>
    <t>Zidovi u mokrim čavorovima ili uz instalacijske šahtove izvode se vodootpornim pločama.</t>
  </si>
  <si>
    <t>Obloge u mokrim čavorovima ili uz instalacijske šahtove izvode se vodootpornim pločama.</t>
  </si>
  <si>
    <t>Uključeno i ispunjavanje zida mineralnom vunom u debljini metalne podkonstrukcije (5 cm).</t>
  </si>
  <si>
    <t>-na rubovima se izolacija i PB podižu na zid min 20cm, završetak izolacije je sa završnim profilom od palstičnog materijala.</t>
  </si>
  <si>
    <t>-sve potrebne radove, predradnje i materijal prema uputama proizvođača. (hladni premazi, impregniranja, izrada holkela, čišćenja).</t>
  </si>
  <si>
    <t>Obračun po m2 izvedenog zida.</t>
  </si>
  <si>
    <t>09.</t>
  </si>
  <si>
    <t>SVEUKUPNO</t>
  </si>
  <si>
    <t>SVEUKUPNO RADOVI</t>
  </si>
  <si>
    <t>SOBOSLIKARSKO - LIČILAČKI RADOVI</t>
  </si>
  <si>
    <t xml:space="preserve">m2 </t>
  </si>
  <si>
    <t>Direktor:</t>
  </si>
  <si>
    <t>INVESTITOR:</t>
  </si>
  <si>
    <t>GRAĐEVINA:</t>
  </si>
  <si>
    <t>SVEUKUPNO PRIPREMNI RADOVI,RUŠENJA I DEMONTAŽE,:</t>
  </si>
  <si>
    <t>SVEUKUPNO IZOLATERSKI RADOVI:</t>
  </si>
  <si>
    <t>SVEUKUPNO KERAMIČARSKI RADOVI :</t>
  </si>
  <si>
    <t>SVEUKUPNO BRAVARSKI RADOVI :</t>
  </si>
  <si>
    <t>SVEUKUPNO STOLARSKI RADOVI :</t>
  </si>
  <si>
    <t>SVEUKUPNO GIPSARTONSKI RADOVI :</t>
  </si>
  <si>
    <t>UKUPNO SOBOSLIKARSKO - LIČILAČKI RADOVI</t>
  </si>
  <si>
    <t>SVEUKUPNO SOBOSLIKARSKO - LIČILAČKI RADOVI</t>
  </si>
  <si>
    <t>GIPSKARTONSKI RADOVI</t>
  </si>
  <si>
    <t>stropovi</t>
  </si>
  <si>
    <t>04.</t>
  </si>
  <si>
    <t>05.</t>
  </si>
  <si>
    <t>U cijenu svake pojedine stavke uključeno:</t>
  </si>
  <si>
    <t>-dobava svog materijala, sav vanjski i unutrašnji transport do mjesta ugradbe.</t>
  </si>
  <si>
    <t>07.</t>
  </si>
  <si>
    <t>08.</t>
  </si>
  <si>
    <t>GIPSAKARTONSKI RADOVI</t>
  </si>
  <si>
    <t>m2</t>
  </si>
  <si>
    <t>m1</t>
  </si>
  <si>
    <t>kom</t>
  </si>
  <si>
    <t>06.</t>
  </si>
  <si>
    <t>paušal</t>
  </si>
  <si>
    <t>KERAMIČARSKI RADOVI</t>
  </si>
  <si>
    <t>ELEKTROINSTALACIJE</t>
  </si>
  <si>
    <t>Rab</t>
  </si>
  <si>
    <t xml:space="preserve">PRIPREMNI RADOVI, RUŠENJA I DEMONTAŽE </t>
  </si>
  <si>
    <t>Sve odredbe ovih uvjeta smatraju se sastavnim dijelom opisa svake pojedine stavke ovog troškovnika.
Prije unošenja cijena ponuđač se je dužan detaljno upoznati s projektnim elaboratom i lokacijom objekta radi dobivanja potpunog uvida u veličinu i vrstu glavnih i pripremnih radova.
Svi radovi obuhvaćeni ovim troškovnikom predviđeni su kao potpuno gotovi, sa svim potrebnim pripremnim i završnim radovima.</t>
  </si>
  <si>
    <t>Jediničnom cijenom za svaki rad predviđen ovim troškovnikom obuhvaćeno je:
a) potpuno dovršenje sa svim predradnjama, transportom i ostalim radnim operacijama
b) sav rad, materijal, amortizacija i  svi ostali troškovi koji se odnose na ovaj objekt
c) troškovi i takse privremenih priključaka potrebnih instalacija
d) sve potrebne pokretne i nepokretne radne, transportne i pomoćne skele, sa izradom, postavljanjem , skidanjem i odvozom. Isto važi za privremene pomoćne objekte (kancelarije, priručna skladišta i slično) i normalni rastur i otpatke materijala
e) čišćenje i održavanje objekta koji je u gradnji i gradilišta za sve vrijeme gradnje
f) osiguranje gradilišta te neometanog prolaza i saobraćaja
g) sve higijensko-tehničke zaštitne mjere za sve zaposlene radnike</t>
  </si>
  <si>
    <t xml:space="preserve">Po završetku svih radova na zgradi izvođač je dužan ukloniti privremene objekte, očistiti gradilište i sva ostala prekopavanja dovesti u prvobitno stanje, zatim da o svom trošku, odgovarajućim sredstvima čišćenjem , pranjem i sl. dovede cijeli objekt sa instalacijama u potpuno čisto i ispravno stanje i da ih u tom stanju održava do predaje na korištenje. Čišćenja u toku izgradnje objekta, kao i završno čišćenje ulaze u cijenu radova. Sav otpadni materijal od čišćenja mora se odvesti sa gradilišta na deponiju.Obračun količina radova vrši se na način opisan u svakoj poziciji ovog troškovnika, predviđen za taj rad u prosječnim građevinskim i obrtničkim normama.
Niti jedan rad ne može se dva puta platiti, ukoliko nije dva puta rađen bez krivice izvođača, što se utvrđuje arbitražno, a na zahtjev jedne strane.Sve obveze i izdatke, te troškove po odredbama ovih uvjeta dužan je izvođač ukalkulirati u ponuđene cijene za sve radove na objektu i ne može zahtijevati da se ti radovi posebno naplaćuju.
</t>
  </si>
  <si>
    <t>Napomena: Količina izvedenih radova po stavkama obračunavat će se i naplaćivati prema stvarno izvedenim količinama, upisanim u građevinsku knjigu i ovjerenim od strane nadzornog inženjera, odnosno prema odredbama ugovora o izvođenju radova.</t>
  </si>
  <si>
    <t>Radove treba izvesti u skladu s važećim zakonskim propisima, pravilnicima i tehničkoj praksi, te osigurati sve zakonom i pravilnicima propisane dokaze za kvalitetu ugradbe odnosno izvedbe.</t>
  </si>
  <si>
    <t>Izvođač je dužan, u okviru ugovorene cijene, ugraditi propisani adekvatan i prema Hrvatskim normama atestiran materijal.
 Izvođač je također dužan kod izrade konstrukcija, prema projektom određenom planu ispitivanja materijala, kontrolirati ugrađeni konstruktivni materijal.</t>
  </si>
  <si>
    <t>Za instalacijske sustave izvođač je dužan, u okviru ugovorene cijene, osim atesta o kvaliteti ugrađenih materijala, dati ateste za instalacijske sustave.</t>
  </si>
  <si>
    <t xml:space="preserve">Izvođač je u okviru ugovorene cijene dužan izvršiti koordinaciju radova svih kooperanata na način da omogući kontinuirano odvijanje posla i zaštitiu već izvedenih radova.Sva oštećenja nastala tokom gradnje otkloniti će izvođač o svom trošku. </t>
  </si>
  <si>
    <t>Izvođač je dužan, u okviru ugovorene cijene, osigurati gradilište od djelovanja više sile i krađe.</t>
  </si>
  <si>
    <t>Sav rad i materijal vezan vezan za organizaciju građevinske proizvodnje: ograde, vrata gradilišta, putevi na gradilištu, uredi, blagovaonice, svlačionice, sanitarije gradilišta, spremišta materijala i alata, telefonski, električni, vodovodni i sl. priključci gradilišta kao i cijena korištenja priključaka uključeni su u ugovorenu cijenu.</t>
  </si>
  <si>
    <t>Izvođač je dužan čistiti gradilište barem tri puta tokom građenja a na kraju treba izvesti sva fina čiščenja  zidova, podova, vrata,prozora, stijena, stakala i dr. što se neće posebno opisivati u stavkama.</t>
  </si>
  <si>
    <t>Izvođač će zajedno sa nadzornim organom  izraditi vremenski plan (gantogram) aktivnosti na gradilištu i njime odrediti dinamiku financiranja, dobave materijala i opreme i sl.</t>
  </si>
  <si>
    <t>Napomena: Troškovnik je izrađen na osnovu glavnog projekta, tako da u njega nisu mogle biti unesene sve definicije za izvedbu   pojedinih elemenata građevine (koje je moguće jedino definirati u sklopu razrađenog izvedbenog projekta).</t>
  </si>
  <si>
    <t>Grubo čišćenje objekta od otpadnog materijala nakon izvednih svih radova. Uključivo ručni utovar, prijenos i istovar na privremeno odlagalište udaljeno do 30 m. Obračun po m2 očišćene površine.</t>
  </si>
  <si>
    <t>zidovi</t>
  </si>
  <si>
    <t>UKUPNO IZOLATERSKI RADOVI:</t>
  </si>
  <si>
    <t>Za sve malo predviđene ili nepredviđene radove pretpostavlja se 20 % ukupnog iznosa izolaterskih radova.</t>
  </si>
  <si>
    <t>Uključeno i ispunjavanje zida mineralnom vunom u debljini metalne podkonstrukcije.</t>
  </si>
  <si>
    <t>Obračun po m2 izvedene obloge.</t>
  </si>
  <si>
    <t xml:space="preserve">NAPOMENA: u jediničnim cijenama je sadržana i sva potrebna atestna dokumentacija i ispitavanja potrebna za tehnički pregled. </t>
  </si>
  <si>
    <t xml:space="preserve">NAPOMENA:  Zidarske (stolarske) mjere otvora provjeriti na građevini ! </t>
  </si>
  <si>
    <r>
      <t>Jedinična cijena uključuje</t>
    </r>
    <r>
      <rPr>
        <sz val="9"/>
        <rFont val="Arial"/>
        <family val="2"/>
        <charset val="238"/>
      </rPr>
      <t xml:space="preserve"> </t>
    </r>
  </si>
  <si>
    <t>● uzimanje mjera na gradilištu  i definiranje ugradbenih dimenzija</t>
  </si>
  <si>
    <t>● tehnološku razradu svih detalja</t>
  </si>
  <si>
    <t xml:space="preserve">● izradu radioničkih nacrta  </t>
  </si>
  <si>
    <t xml:space="preserve">● sav spojni materijal, sidrene ploče, mort za podlijevanje ležaja </t>
  </si>
  <si>
    <t xml:space="preserve">● postavu i skidanje radne skele </t>
  </si>
  <si>
    <t>● striktnu primjenu mjera zaštite od požara</t>
  </si>
  <si>
    <t>● sve posredne i neposredne troškove za rad, materijal, alat i građevinske strojeve</t>
  </si>
  <si>
    <t>● sve transporte</t>
  </si>
  <si>
    <t>● čišćenje tokom rada</t>
  </si>
  <si>
    <t xml:space="preserve">● odvoz i zbrinjavanje smeća </t>
  </si>
  <si>
    <t>● završno čišćenje prije primopredaje radova</t>
  </si>
  <si>
    <t>● nadoknadu  eventualne štete nastale iz nepažnje  na svojim ili tuđim radovima</t>
  </si>
  <si>
    <t>Građevinska bravarija izvodi se od profila i  limova. Materijal  čelik</t>
  </si>
  <si>
    <t>Jedinična cijena uključuje: uzimanje mjera na gradilištu  i definiranje ugradbenih dimenzija, tehnološku razradu svih detalja, izradu radioničkih nacrta, sav spojni materijal, sidrene ploče, mort za podlijevanje ležaja, zaštitu od korozije , postavu i skidanje radne skele, striktnu primjenu mjera zaštite od požara, sve posredne i neposredne troškove za rad, materijal, alat i građevinske strojeve, sve transporte, čišćenje tokom rada, odvoz i zbrinjavanje smeća, završno čišćenje prije primopredaje radova, nadoknadu  eventualne štete nastale iz nepažnje  na svojim ili tuđim radovima.</t>
  </si>
  <si>
    <t>Sve radove treba izvesti prema nacrtima, opisima troškovnika, postojećim tehničkim propisima, te uputama projektanta i nadzornog inženjera.
U cijenu za svaku pojedinu vrstu rada uključiti sav osnovni i pomoćni materijal, lagane skele, rastur materijala, neminovne otpatke, transport do gradilišta i na gradilištu, troškove izrade, te uklanjanje nečistoća nastalih tokom rada, kao i odvoz sveg pratećeg suvišnog materijala i smeća (ambalaže). 
Izvođač treba upotrijebiti materijal, koji u svemu (vrsti, boji i kvaliteti) odgovara uzorku, što ga odabere projektant.
Kao vezni materijal za opločenje podova upotrijebiti će se vlažni cementni mort 1:2 ili građevinsko ljepilo. Kod ugradnje u cementni mort pločice se postavljaju zaljevanjem cementnim mlijekom ili strojnim vibriranjem.</t>
  </si>
  <si>
    <t>Ako neke pločice imaju veću dimenziju, treba ih obrusiti, ako su manje od propisane mjere, ne smiju biti upotrebljene.
Naročitu pažnju obratiti na sastave ploha koje se opločuju, na sastavima opločenja sa drugim plohama obrade i opšavima uz otvore, da budu izvedeni potpuno ravni i čisti.</t>
  </si>
  <si>
    <t>Završna opločenja odmah očistiti od nečistoće i veznog sredstva, a u svaku stavku uključeno je i konačno fino čišćenje površine, te fugiranje.Podne ravnine moraju biti potpuno ravne i horizontalne, osim u prostorijama sa podnim odvodima, gdje se izvode minimalni padovi prema tim odvodima.
Uz podne rešetke, sifone i uz ostale rubove sve podne pločice ili tavelice moraju biti obrezane na potrebnu mjeru i pravilno obrubljene.Podove na otvorenim površinama izvesti sa dilatacijama, tako da ni u jednom smjeru razmak između njih nije veći od 3 m.Organizaciju svog rada izvođač treba provesti tako da bude u skladu sa operativnim planom, te da ne dođe do zakašnjenja sa vlastitim radovima ili do ometanja u odvijanju radova drugih izvođača.Obračun po površini za opločenja, a po dužini za rubove i bordure.</t>
  </si>
  <si>
    <t xml:space="preserve">Sav materijal koji će se upotrijebiti, kao i pomoćni materijal, rad i pomoćni rad mora u svemu odgovarati standardima, propisima i tehničkim uvjetima i pravilima dobrog zanata.
Tijekom izvođenja radova treba obratiti pažnju na atmosferske prilike. 
Vanjski radovi se ne smiju izvoditi u slučaju oborina, magle, zraka prezasićenog vlagom, te jakog vjetra i temperature ispod +5°C.
Premazi i obojenja moraju biti postojani na svjetlo i otporni na pranje vodom, a na vanjskim plohama otporni na atmosferalije. Svi soboslikarski radovi moraju se izvesti prema izabranim uzorcima.
Izvođač je dužan prije početka rada pregledati podloge i ustanoviti da li su sposobne za predviđenu obradu. Ako na podlozi postoje bilo kakvi nedostaci koji se mogu odraziti na kvalitetu radova, izvođač je dužan na to upozoriti naručitelja radova jer se naknadno pozivanje na lošu podlogu neće uvažiti.
</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</si>
  <si>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Unutrašnji zidovi prostorija prvo se izravnavaju, gletaju specijalnim postavama koje moraju dobro prilijegati na podlogu i nakon sušenja tvoriti vrlo čvrstu podlogu za bojanje disperzivnim bojama.
Vanjski ličilački radovi ne smiju se izvoditi po lošem vremenu, koje bi moglo štetiti kvaliteti radova (npr. hladnoća, oborine, magla, jak vjetar i sl.).
Zabranjeno je bacati u kanalizaciju i sanitarne uređaje ostatke boje, vapna, gipsa, kita i drugog materijala.</t>
  </si>
  <si>
    <t>Kvaliteta kitanja i ličenja kontrolira se noću ili u zamračenoj prostoriji reflektorom prislonjenim uz plohu zida odnosno stropa.
Kod ličenja vanjskih zidova treba se izbjegavati faza kitanja (2), a nikako ne predviđati fazu gletanja (3).
Vrste boja:
- disperzivne,
- poludisperzivne,
- zidna tempera,
- zemljane boje ili kreda,
određene su u pojedinoj stavci troškovnika.</t>
  </si>
  <si>
    <r>
      <t>Obračun:
Površine zidova obračunavaju se bez odbijanja otvora manjih od 3 m</t>
    </r>
    <r>
      <rPr>
        <vertAlign val="superscript"/>
        <sz val="9"/>
        <rFont val="Arial"/>
        <family val="2"/>
        <charset val="238"/>
      </rPr>
      <t>2</t>
    </r>
    <r>
      <rPr>
        <sz val="9"/>
        <rFont val="Arial"/>
        <family val="2"/>
        <charset val="238"/>
      </rPr>
      <t>, a otvori veći od 3 m</t>
    </r>
    <r>
      <rPr>
        <vertAlign val="superscript"/>
        <sz val="9"/>
        <rFont val="Arial"/>
        <family val="2"/>
        <charset val="238"/>
      </rPr>
      <t>2</t>
    </r>
    <r>
      <rPr>
        <sz val="9"/>
        <rFont val="Arial"/>
        <family val="2"/>
        <charset val="238"/>
      </rPr>
      <t xml:space="preserve"> odbijaju se.</t>
    </r>
  </si>
  <si>
    <t xml:space="preserve">Bojenje unutarnjih gletanih zidova i stropova od gipskartonskih ploča disperzivnom bojom u tonu i nijansi po izboru projektanta. U cijenu uključeni svi pripremni i pomoćni radovi i materijal. Pripremni radovi su opisani u općim uvjetima soboslikarskoličilačkih radova. U cijenu uključene vrijednosti svih radova i materijala. U cijenu uključen vertikalni i horizontalni transport na gradilištu. </t>
  </si>
  <si>
    <t>OPĆI UVJETI</t>
  </si>
  <si>
    <t xml:space="preserve"> ZAVRŠNI ZIDARSKI RADOVI</t>
  </si>
  <si>
    <t>Zidovi moraju biti prije žbukanja čisti, a fuge udubljene, da se žbuka može dobro primiti. Prije žbukanja dobro je da se zidovi navlaže, a osobito kod cementnog morta. Ukoliko na zidovima izbija salitra - treba ih četkom očistiti i oprati rastvorom solne kiseline u vodi (omjer 1:10) o trošku izvođača i dodavati sredstvo protiv izbijanja salitre u mort.</t>
  </si>
  <si>
    <t xml:space="preserve">Prva faza žbukanja je uvijek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  </t>
  </si>
  <si>
    <t>UKUPNO ZAVRŠNI ZIDARSKI RADOVI :</t>
  </si>
  <si>
    <t>Za sve malo predviđene ili nepredviđene radove pretpostavlja se 15 % ukupnog iznosa završnih zidarskih radova.</t>
  </si>
  <si>
    <t xml:space="preserve">vrata ≤ 3,0 m² </t>
  </si>
  <si>
    <t>Odvoz otpadnog materijala s privremenog odlagališta na gradsku deponiju udaljenu 15 km.</t>
  </si>
  <si>
    <t xml:space="preserve">Za rabiciranje upotrijebiti rabic pletivo od pocinčane žice 0,7 do 1 mm, a gustoća polja rabic pletiva 10 mm. Pletivo može biti kvadratno ili višekutno, a kod glazura i plivajućih podova može se upotrijebiti i armaturna mreža do jačine Q 203.
Kod obrade fasade plemenitom žbukom bila to šerana ili prskana (hirofa). 
Žbuka mora biti kvalitetna, tvorničke izvedbe u izabranoj boji i kvaliteti.
Kod izrade fasadnih žbuka raditi prema uputstvu proizvođača. Garantni rok za fasadu je 10 godina.
</t>
  </si>
  <si>
    <t>Fugirano, priprema za bojanje i to na način da se cijela površina prvo pregleta čistim gipsanim gletom, a zatim impregnira impregnacijom za unutrašnje površine.</t>
  </si>
  <si>
    <t>Dobava materijala  i izrada pregradnih stijena  kao sistem  "Knauf", dvostrukim gipskartonskim pločama, zajedno sa pripadajućom podkonstrukcijom i potrebnim završnim  profilima, za oblaganje ugradbenog vodokotlića u kupaonici. Sve se izvodi prema detaljima  koje daje tehnolog isporučitelja i uz eventualno potreban nadzor  tehnologa  što je  uključeno  u cijenu stavke.</t>
  </si>
  <si>
    <t>Grubo i fino žbukanje nakon uklanjanja dotrajale žbuke unutarnjih kamenih zidova. U cijenu uključene vrijednosti svih radova i materijala, te vertikalni i horizontalni transport na gradilištu. Obračun po m2 ožbukanog zida.</t>
  </si>
  <si>
    <t xml:space="preserve">Zrinka Salopek Debelić, d.i.a.  </t>
  </si>
  <si>
    <t>PDV 25%</t>
  </si>
  <si>
    <t>ZAVRŠNI ZIDARSKI RADOVI</t>
  </si>
  <si>
    <t xml:space="preserve"> Prozori  i  vrata  imaju  jedno ili više krila unutar jednog okvira 
 Stijena ima višedijelnu okvirnu konstrukciju.</t>
  </si>
  <si>
    <t>U cijenu svake stavke uključiti izradu, dobavu i montažu
stolarije, uvijanje turbo vijcima te zaptivanje
poliuretanskom pjenom, odnosno sve potrebno za
potpuno dovršenje pojedine stavke. U cijenu uključiti i izradu i montažu pokrovnih letvica.</t>
  </si>
  <si>
    <t>Zidarska mjera je razmak konstruktivnih elemenata. Modularna mjera je razmak modularnih ravnina koji je manji od zidarske mjere. 
Svjetla mjera koristi se kod vrata i označava čisti razmak između dovratnika, odnosno poda i nadvratnika. 
Razlika između zidarske i modularne mjere kod mokre gradnje treba biti 1 – 2 cm, a kod montažne može biti i 0,5. Razlika između modularne i bravarske mjere treba biti od 0,3 do 1 cm.</t>
  </si>
  <si>
    <t xml:space="preserve"> Zaokretna vrata ili prozorsko krilo je lijevo ako je okovano s lijeve strane, odnosno ako se otvara u smjeru negativne rotacije (kazaljke na satu). </t>
  </si>
  <si>
    <t xml:space="preserve">Ličenje unutarnjih zidova izvodi se slijedećim redoslijedom:
1. impregnacija - penetrirajući premaz podloge radi konsolidacije,
2. kitanje i zatvaranje pojedinačnih rupa,
3. gletanje - prevlačenje cijele površine ličilačkim kitom,
4. brušenje i otprašivanje,
5. dvokratno ili trokratno ličenje - nanošenje boje četkama, valjcima ili prskanjem.
</t>
  </si>
  <si>
    <t>Sastavila:</t>
  </si>
  <si>
    <t xml:space="preserve">Pučko otvoreno učilište Rab </t>
  </si>
  <si>
    <t>Bobotine 1/A</t>
  </si>
  <si>
    <t xml:space="preserve">Unutrašnje uređenje poslovnog prostora u prizemlju zgrade </t>
  </si>
  <si>
    <t>na k.č.zgr.97/2,</t>
  </si>
  <si>
    <t>k.o.Rab-Mundanije</t>
  </si>
  <si>
    <t xml:space="preserve">prozori ≤ 3,0 m² </t>
  </si>
  <si>
    <t>d=5cm</t>
  </si>
  <si>
    <t>d=12cm</t>
  </si>
  <si>
    <t>Popravci i krpanja nakon ugradbe  unutarnje i vanjske stolarije. Obračun po kom ugrađene stolarije.</t>
  </si>
  <si>
    <t>unutarnja stolarija</t>
  </si>
  <si>
    <t>vanjska stolarija</t>
  </si>
  <si>
    <t>Dio spuštenog stropa izvodi se imeđu drvenih greda.</t>
  </si>
  <si>
    <t>Dimenzije vrata širina: 70cm, visina:205cm.</t>
  </si>
  <si>
    <t>dvokrilna vrata 149/205 cm</t>
  </si>
  <si>
    <t>jednokrilna vrata 86/175 cm</t>
  </si>
  <si>
    <t>dvokrilni prozor 107/173 cm</t>
  </si>
  <si>
    <t>jednokrilni prozor 87/150 cm</t>
  </si>
  <si>
    <t xml:space="preserve">Dobava materijala i izrada pregradnih zidova, kao sistem  "Knauf", od vodootpornih gipskartonskih ploča d=12,5mm. Dvostruko oblaganje. Na metalnoj pocinčanoj podkonstrukciji d=75mm (za ukupnu debljinu zida 12,5cm), s izolacijom od mineralne vune. </t>
  </si>
  <si>
    <t xml:space="preserve"> </t>
  </si>
  <si>
    <t>Gletanje gipskartonskih ploča zidova i stropova glet masom.  U cijenu uračunati sav potreban materijal, rad te vertikalni i horizontalni transport. Obračun po m2 gletane površine.</t>
  </si>
  <si>
    <t>Gletanje ožbukanih kamenih zidova glet masom.  U cijenu uračunati sav potreban materijal, rad te vertikalni i horizontalni transport. Obračun po m2 gletane površine.</t>
  </si>
  <si>
    <t xml:space="preserve">Bojenje unutarnjih ožbukanih gletanih kamenih zidova i stropova disperzivnom bojom u tonu i nijansi po izboru projektanta. U cijenu uključeni svi pripremni i pomoćni radovi i materijal. Pripremni radovi su opisani u općim uvjetima soboslikarskoličilačkih radova. U cijenu uključene vrijednosti svih radova i materijala. U cijenu uključen vertikalni i horizontalni transport na gradilištu. </t>
  </si>
  <si>
    <t>TESARSKI RADOVI</t>
  </si>
  <si>
    <t>-sva drvena građa, fino blanjana, premazana zaštitnim fungicidnim premazom.</t>
  </si>
  <si>
    <t>- sav metalni okov, ankeri i spojni čelični elementi kao i njihova antikorozivna zaštita, ukoliko nije drugdje specificirana</t>
  </si>
  <si>
    <t>- konstruktivna građa smije biti vlažan do 18% a ostala građa do 15%</t>
  </si>
  <si>
    <t>Izrada zvučne izolacije iznad spuštenog stropa nad prizemljem. Zvučnu izolaciju izvesti izolacijskim pločama od mineralne vune debljine 5 i 12 cm. U cijenu uključene vrijednosti svih radova i materijala. U cijenu uključen vertikalni i horizontalni transport na gradilištu. Obračun po m2.</t>
  </si>
  <si>
    <t>UKUPNO TESARSKI RADOVI:</t>
  </si>
  <si>
    <t>Uklanjanje dotrajalih i oštećenih elemenata drvene međukatne konstrukcije (greda), poprečnog presjeka prosječnih dimenzija 10/16cm  uključivo ručni utovar, prijenos i istovar na privremeno odlagalište udaljeno do 30 m. Uključeno potrebno podupiranje. Obračun po m1 uklonjenih greda. SVE RADOVE VEZANE ZA UKLANJANJE DRVENE STROPNE KONSTRUKCIJE RADITI PO TOČNO ODREĐENOM PLANU (REDOSLIJED, PODUPIRANJA) PARALELNO S UGRADNJOM NOVE DRVENE KONSTRUKCIJE, A SVE POD NEPRESTANIM NADZOROM NADZORNOG INŽENJERA.</t>
  </si>
  <si>
    <t>Uklanjanje dotrajalih i oštećenih drvenih nazidnica, poprečnog presjeka prosječnih dimenzija 14/25cm uključivo ručni utovar, prijenos i istovar na privremeno odlagalište udaljeno do 30 m. Uključeno potrebno podupiranje. Obračun po m1 uklonjenih greda. SVE RADOVE VEZANE ZA UKLANJANJE DRVENE STROPNE KONSTRUKCIJE RADITI PO TOČNO ODREĐENOM PLANU (REDOSLIJED, PODUPIRANJA) PARALELNO S UGRADNJOM NOVE DRVENE KONSTRUKCIJE, A SVE POD NEPRESTANIM NADZOROM NADZORNOG INŽENJERA.</t>
  </si>
  <si>
    <t>Nabava i postava suhih lameliranih drvenih greda jela/smreka, select kvalitete, GL24H dimenzija 14/16cm na već ugrađene nazidnice. Grede treba prvo zaštititi fungicidnom zaštitom, a potom završno bajcati. Uključivo podupiranja. Obračun po m1. SVE RADOVE VEZANE ZA UGRADNJU NOVE DRVENE STROPNE KONSTRUKCIJE RADITI PO TOČNO ODREĐENOM PLANU (REDOSLIJED, PODUPIRANJA) PARALELNO S UKLANJANJEM POSTOJEĆE DOTRAJALE DRVENE KONSTRUKCIJE, A SVE POD NEPRESTANIM NADZOROM NADZORNOG INŽENJERA.</t>
  </si>
  <si>
    <t>Dobava materijala i izrada obloga postojećih zidova, kao sistem  "Knauf", od vodootpornih gipskartonskih ploča d=12,5mm. Dvostruko oblaganje. Na metalnoj pocinčanoj podkonstrukciji d=50mm (za ukupnu debljinu obloge 7,5cm), s izolacijom od mineralne vune. Fugirano, priprema za bojanje i to na način da se cijela površina prvo pregleta čistim gipsanim gletom, a zatim impregnira impregnacijom za unutrašnje površine.</t>
  </si>
  <si>
    <t>jednokrilna vrata 70/210cm</t>
  </si>
  <si>
    <t>Oblaganje čelične konstrukcije montažne rampe daskama od ariša završno fino obrađenim. Prvo zaštititi fungicidnom zaštitom, a potom završno bajcati. Uključen sav rad i materijal. Obračun po m2.</t>
  </si>
  <si>
    <t>Izrada konstukcije montažne rampe (1,2x3,5m) od toplo cinčanih čeličnih cijevnih profila 50x30x4mm. U cijenu uključen sav potreban rad i materijal. Obračun po komadu.</t>
  </si>
  <si>
    <t>UKUPNO PODOPOLAGAČKI RADOVI:</t>
  </si>
  <si>
    <t>SVEUKUPNO TESARSKI RADOVI:</t>
  </si>
  <si>
    <t>Za sve malo predviđene ili nepredviđene radove pretpostavlja se 20 % ukupnog iznosa tesarskih radova.</t>
  </si>
  <si>
    <t>SVEUKUPNO ZAVRŠNI ZIDARSKI RADOVI :</t>
  </si>
  <si>
    <t>Demontaža postojeće vanjske stolarije. U cijenu uključen vertikalni i horizontalni transport. U stavku uključen utovar, prijevoz i istovar na gradsku deponiju. Obračun po komadu stolarije.</t>
  </si>
  <si>
    <t>Izrada toplinske izolacije poda. Između izolacije i cementnog estriha postavlja se PVC folija debljine 0,20 mm s potrebnim preklopima koji se lijepe samoljepljivom trakom širine 4 cm.U cijenu uključene vrijednosti svih radova i materijala. U cijenu uključen vertikalni i horizontalni transport na gradilištu.</t>
  </si>
  <si>
    <t xml:space="preserve">Dobava materijala i izrada ravnog spuštenog stropa, kao sistem  "Knauf", jednostrukim gipskartonskim pločama, zajedno sa pripadajućom podkonstrukcijom visine 5cm i potrebnim završnim  profilima. Fugirano, priprema za bojanje i to na način da se cijela površina prvo pregleta čistim gipsanim gletom, a zatim impregnira impregnacijom za unutrašnje površine. </t>
  </si>
  <si>
    <t>Izrada, dobava i ugradba unutarnjih punih jednokrilnih drvenih vrata sa skrivenim dovratnikom. Skriveni aluminijski dovratnik za ugradnju u zid obrađen gipskartonskim pločama. Krilo ravno glatko, materijal drvo + medijapan, predefinirano za daljnje bojanje po izboru projektanta. U cijenu je uključen sav rad i potreban materijal i pribor za ugradnju. U cijenu uključen  horizontalni i vertikalni transport na gradilištu.</t>
  </si>
  <si>
    <t>Izrada, dobava i ugradba vanjskih protuprovalnih drvenih vrata (hrast ili ariš) ostakljenih sigurnosnim IZO staklom. Vrata trebaju biti zaštićena fungicidnom zaštitom, a potom završno bijelo bajcana. U cijenu uključen sav potreban rad i materijal.</t>
  </si>
  <si>
    <t>Izrada, dobava i ugradba vanjskih protuprovalnih drvenih prozora (hrast ili ariš) ostakljenih sigurnosnim IZO staklom. Prozori trebaju biti zaštićeni fungicidnom zaštitom, a potom završno bijelo bajcana. U cijenu uključen sav potreban rad i materijal.</t>
  </si>
  <si>
    <r>
      <t>Popločenje podova velikoformatnim keramičkim pločicama I klase,</t>
    </r>
    <r>
      <rPr>
        <sz val="9"/>
        <color rgb="FFC00000"/>
        <rFont val="Arial"/>
        <family val="2"/>
        <charset val="238"/>
      </rPr>
      <t xml:space="preserve"> </t>
    </r>
    <r>
      <rPr>
        <sz val="9"/>
        <rFont val="Arial"/>
        <family val="2"/>
        <charset val="238"/>
      </rPr>
      <t>iz prethodne stavke, na način "bez fuga"</t>
    </r>
    <r>
      <rPr>
        <sz val="9"/>
        <color rgb="FFC00000"/>
        <rFont val="Arial"/>
        <family val="2"/>
        <charset val="238"/>
      </rPr>
      <t>.</t>
    </r>
    <r>
      <rPr>
        <sz val="9"/>
        <rFont val="Arial"/>
        <family val="2"/>
        <charset val="238"/>
      </rPr>
      <t xml:space="preserve"> U stavku je uključeno postavljanje pločica, te odvoz i deponiranje ostataka. U stavku je uračunato silikoniziranje spoja zidne i podne keramike, sve po izboru projektanta.  U stavku je uračunato fugiranje u boji prema izboru projektanta. U cijenu uključene vrijednosti svih radova i materijala. U cijenu uključen  horizontalni transport na gradilištu. Obračun po m² ugrađenih keramičkih pločica.</t>
    </r>
  </si>
  <si>
    <t>Popločenje zida sanitarija keramičkim pločicama u visini 2,20 m,  I klase, iz prethodne stavke, na način "bez fuga". Polaganje u fleksibilno ljepilo. U stavku je uključena postavljanje pločica, te odvoz i deponiranje ostataka. U stavku je uračunato postavljanje dilatacijskih profila i tipskih aluminijskih lajsni na uglovima i završecima zidne keramike i silikoniziranje unutrašnjih uglova (spojevi zidne keramike) sve po izboru projektanta.  U stavku je uračunato fugiranje u boji prema izboru projektanta. U cijenu uključene vrijednosti svih radova i materijala. U cijenu uključen vertikalni i horizontalni transport na gradilištu. Obračun po m² ugrađenih keramičkih pločica.</t>
  </si>
  <si>
    <t>VODOINSTALATERSKI RADOVI</t>
  </si>
  <si>
    <t>kpl</t>
  </si>
  <si>
    <t>Demontaža i blindiranje svih instalacija vodovoda, kanalizacije, slabe i jake struje i pripadajućih uređaja, razvodnih kutija, ormara.</t>
  </si>
  <si>
    <t>Razgradnja zida naknadno popunjene prozorske niše na jugozapadnom pročelju za smještaj vanjske jedinice klime. Razgraditi sukladno posebnim uvjetima koje će odrediti Uprava za zaštitu kulturne baštine, Konzervatorski odjel u Rijeci. Uključivo ručni utovar, prijenos i istovar na privremeno odlagalište udaljeno do 30 m. Uključeno potrebno podupiranje. Obračun po m3 uklonjenih materijala.</t>
  </si>
  <si>
    <t>Popločenje sokla keramičkim pločicama kao što je opisano u stavci 08.4.</t>
  </si>
  <si>
    <t>Nabava i doprema keramičkih pločica I klase, visine 6cm, za popločenje sokla, istog tipa kao u stavkci 08.1., po izboru projektanta. Obračun po m1 keramičkih pločica.</t>
  </si>
  <si>
    <t xml:space="preserve">Onečišćene podloge (zemlja, ulje i sl.) čistiti mehanički i vodom te  sredstvima koja propisuje i dozvoljava proizvođač premaza. Broj i način nanošenja premaza prema uputstvu proizvođača. 
Spoj horizontalne i vertikalne izolacije izvoditi sa bubrećim kitovima, nakon izvedbe oba premaza.
Bitumenske hidroizolacije i hidroizolacije penetrirajućim premazima obračunavaju se po m2 površine, osim za ugradnju bubrećih kitova koja se obračunava po m1. </t>
  </si>
  <si>
    <t>Izrada horizontalne i vertikalne hidroizolacije poda i okolnih zidova bitumenskim trakama koje se polažu varenjem plinskim plamenikom. Betonska podloga je predhodno premazana hladnim bitumenskim premazom radi boljeg prianjanja trake. Zidove izolirati do 1m visine u povišenom dijelu, a 50cm u nižem dijelu, od postojeće betonske podloge. Alternativno hidroizolacija se može izvesti i suvremenim trajno elastičnim HI premazima, prijedlog dati na odobrenje nadzornom inženjeru. U cijenu uključene vrijednosti svih radova i materijala. U cijenu uključen vertikalni i horizontalni transport na gradilištu. Obračun po m2.</t>
  </si>
  <si>
    <t>pod</t>
  </si>
  <si>
    <t>Ovi radovi obuhvaćaju hidroizolaciju prizemlja. Sve hidroizolaterske radove treba izvesti solidno i stručno prema važećim propisima i pravilima dobrog zanata. 
Hidroizolacije na bazi bitumena izvode se kao premazi i kao premazi sa izolacionim trakama (ljepenkama).
Izolacionu ljepenku i ostale vrste izolacionih traka i ploča treba rezati ravno i pravokutno. Zaderani i krpani komadi isključeni su od ugradbe. Svi preklopi moraju biti najmanje 10 cm široki i ljepljeni bitumenom - hladnom bitumenskom masom ili vrućom bitumenskom izolacionom masom.  Kod polaganja dvaju ili više slojeva izolacionih traka ili ploča preklopi ne smiju ležati jedan na drugom, već moraju biti pomaknuti.</t>
  </si>
  <si>
    <t>Kod hidroizolacije zidova ljepenka treba na svaku stranu zida imati prehvat širine od 10 cm, koji treba spojiti sa horizontalnom izolacijom podova. Zidovi se izoliraju do najviše 1,0 m visine od postojeće betonske ploče.
Površine na koje se polaže izolacija, trebaju biti posve ravne, suhe, očišćene od prašine i nečistoće i dovoljno glatke, da izolacija dobro prione.
Izolacija treba prilegnuti na površinu ravno, bez nabora i mjehura. 
Posebnu pažnju obratiti na zaštitu od požara kod rada sa vrućim bitumenskim premazima i varenim ljepenkama zbog velike zapaljivosti bitumena. 
U slučaju požara gasiti pijeskom ili pjenom. Gašenje vodom je opasno zbog prskanja vrelog bitumena.</t>
  </si>
  <si>
    <t>Obijanje neadekvatne žbuke na vanjskim zidovima, pranje zidova i žbukanje vapnenom žbukom prema posebnim uvjetima koje će odrediti Uprava za zaštitu kulturne baštine, Konzervatorski odjel u Rijeci. U cijenu uključene vrijednosti svih radova i materijala, te vertikalni i horizontalni transport na gradilištu. Obračun po m2 ožbukanog zida.</t>
  </si>
  <si>
    <t>U Rabu, studeni 2021.</t>
  </si>
  <si>
    <t>Rab,studeni 2021.</t>
  </si>
  <si>
    <r>
      <t>Rekonstrukcija prostora za izložbeno galerijsku namjenu</t>
    </r>
    <r>
      <rPr>
        <sz val="11"/>
        <rFont val="Calibri"/>
        <family val="2"/>
        <charset val="238"/>
      </rPr>
      <t xml:space="preserve"> </t>
    </r>
  </si>
  <si>
    <t>Nabava i postava nazidnica od suhih lameliranih drvenih greda jela/smreka, select kvalitete, GL24H dimenzija 14/30 cm polaganjem dijelom na zid, a dijelom na kamene konzole. Po potrebi se konzole razmještaju te na konzole postavljaju drveni jastuci (niveliranje). Grede treba prvo zaštititi fungicidnom zaštitom, a potom završno bajcati. Uključivo podupiranja. Obračun po m1. SVE RADOVE VEZANE ZA UGRADNJU NOVE DRVENE STROPNE KONSTRUKCIJE RADITI PO TOČNO ODREĐENOM PLANU (REDOSLIJED, PODUPIRANJA) PARALELNO S UKLANJANJEM POSTOJEĆE DOTRAJALE DRVENE KONSTRUKCIJE, A SVE POD NEPRESTANIM NADZOROM NADZORNOG INŽENJERA.</t>
  </si>
  <si>
    <t>Izrada kompletnih instalacija vode i odvodnje za jedan sanitarni čvor koji uključuje priključak jedne wc školjke na konstrukciji s ugradbenim vodokotlićem, jedan umivaonik i bojler</t>
  </si>
  <si>
    <t>Nabava i doprema velikoformatnih podnih keramičkih pločica I klase, po izboru projektanta cjenovnog ranga cca 600kn (najviše 450kn). Obračun po m² keramičkih pločica.</t>
  </si>
  <si>
    <t>Nabava i doprema zidnih keramičkih pločica I klase, po izboru projektanta cjenovnog ranga cca 200kn (najviše 200kn). Obračun po m² keramičkih pločica.</t>
  </si>
  <si>
    <t>Izvedba povišenja poda toplinskom izolacijom Thermotec WD100R ili slično u sloju debljine d=45cm s ručnom ili strojnom pripremom. Priprema i ugradnja prema uputama proizvođača. Ugradnja na podlogu hidroizoliranu bitumenskim trakama. U cijenu uključene vrijednosti svih radova i materijala. U cijenu uključen vertikalni i horizontalni transport na gradilištu. Obračun po m2 ugrađene izolacije.</t>
  </si>
  <si>
    <t xml:space="preserve">Sve spojeve između različitih površina potrebno je uredno pokitati akrilnim kitom CIMSEC ili slično. </t>
  </si>
  <si>
    <t>Za opločenje zidova upotrijebiti građevinsko ljepilo za keramičke pločice. Za ljepilo je potrebna cementna glazura na podu, betonski zid u glatkoj oplati ili gruba žbuka na zidu. Na gipskartonske zidove prethodno treba aplicirati temeljni premaz (npr. Tiefengrund ili slično). Spojnice fugirati kako je propisano u pojedinoj stavci.
Prije početka radova izvođač je dužan ustanoviti kvalitetu podloge na kojoj se izvode keramičarski radovi, a ako ona nije dobra, mora o tome obavijestiti naručioca radova, kako bi se podloga mogla na vrijeme popraviti i pripremiti za izvedbu keramičarskih radova.
Prije polaganja pločica, zid treba dobro očistiti, da se postigne čvrsta veza opločenja sa zidom, da pločice kasnije ne otpadaju.
Sav prostor između pločica i zida treba biti potpuno ispunjen i zaliven veznim materijalom.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</si>
</sst>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164" formatCode="_-* #,##0.00\ _k_n_-;\-* #,##0.00\ _k_n_-;_-* &quot;-&quot;??\ _k_n_-;_-@_-"/>
    <numFmt numFmtId="165" formatCode="#,##0.00_ ;[Red]\-#,##0.00\ "/>
    <numFmt numFmtId="166" formatCode="#,##0_ ;[Red]\-#,##0\ "/>
    <numFmt numFmtId="167" formatCode="0.0%"/>
    <numFmt numFmtId="168" formatCode="General_)"/>
  </numFmts>
  <fonts count="55">
    <font>
      <sz val="12"/>
      <name val="Arial CE"/>
      <charset val="238"/>
    </font>
    <font>
      <sz val="12"/>
      <name val="Arial CE"/>
      <charset val="238"/>
    </font>
    <font>
      <b/>
      <sz val="10"/>
      <name val="Arial CE"/>
      <family val="2"/>
      <charset val="238"/>
    </font>
    <font>
      <sz val="10"/>
      <name val="Arial CE"/>
      <family val="2"/>
      <charset val="238"/>
    </font>
    <font>
      <sz val="10"/>
      <name val="Arial"/>
      <family val="2"/>
      <charset val="238"/>
    </font>
    <font>
      <b/>
      <sz val="10"/>
      <color indexed="10"/>
      <name val="Arial"/>
      <family val="2"/>
      <charset val="238"/>
    </font>
    <font>
      <b/>
      <sz val="10"/>
      <name val="Arial"/>
      <family val="2"/>
      <charset val="238"/>
    </font>
    <font>
      <b/>
      <sz val="10"/>
      <color indexed="12"/>
      <name val="Arial"/>
      <family val="2"/>
      <charset val="238"/>
    </font>
    <font>
      <sz val="10"/>
      <color indexed="12"/>
      <name val="Arial"/>
      <family val="2"/>
      <charset val="238"/>
    </font>
    <font>
      <sz val="10"/>
      <name val="Arial CE"/>
      <charset val="238"/>
    </font>
    <font>
      <sz val="10"/>
      <name val="Arial"/>
      <family val="2"/>
    </font>
    <font>
      <b/>
      <sz val="10"/>
      <name val="Arial"/>
      <family val="2"/>
    </font>
    <font>
      <b/>
      <sz val="10"/>
      <name val="Arial CE"/>
      <charset val="238"/>
    </font>
    <font>
      <sz val="10"/>
      <name val="Helv"/>
    </font>
    <font>
      <sz val="10"/>
      <name val="Arial"/>
      <family val="2"/>
      <charset val="238"/>
    </font>
    <font>
      <b/>
      <sz val="20"/>
      <name val="Arial"/>
      <family val="2"/>
      <charset val="238"/>
    </font>
    <font>
      <sz val="11"/>
      <name val="Arial CE"/>
      <family val="2"/>
      <charset val="238"/>
    </font>
    <font>
      <sz val="11"/>
      <name val="Arial"/>
      <family val="2"/>
    </font>
    <font>
      <sz val="9"/>
      <name val="Arial"/>
      <family val="2"/>
      <charset val="238"/>
    </font>
    <font>
      <b/>
      <sz val="9"/>
      <color indexed="10"/>
      <name val="Arial"/>
      <family val="2"/>
      <charset val="238"/>
    </font>
    <font>
      <b/>
      <sz val="9"/>
      <name val="Arial"/>
      <family val="2"/>
      <charset val="238"/>
    </font>
    <font>
      <b/>
      <sz val="9"/>
      <name val="Arial CE"/>
      <family val="2"/>
      <charset val="238"/>
    </font>
    <font>
      <b/>
      <sz val="9"/>
      <name val="Arial CE"/>
      <charset val="238"/>
    </font>
    <font>
      <sz val="9"/>
      <name val="Arial CE"/>
      <family val="2"/>
      <charset val="238"/>
    </font>
    <font>
      <sz val="9"/>
      <color indexed="10"/>
      <name val="Arial"/>
      <family val="2"/>
      <charset val="238"/>
    </font>
    <font>
      <sz val="9"/>
      <name val="Arial CE"/>
      <charset val="238"/>
    </font>
    <font>
      <sz val="9"/>
      <name val="Arial"/>
      <family val="2"/>
    </font>
    <font>
      <b/>
      <sz val="9"/>
      <name val="Arial"/>
      <family val="2"/>
    </font>
    <font>
      <sz val="12"/>
      <name val="Arial CE"/>
      <charset val="238"/>
    </font>
    <font>
      <sz val="9"/>
      <color indexed="10"/>
      <name val="Arial CE"/>
      <family val="2"/>
      <charset val="238"/>
    </font>
    <font>
      <sz val="10"/>
      <color indexed="10"/>
      <name val="Arial"/>
      <family val="2"/>
      <charset val="238"/>
    </font>
    <font>
      <sz val="9"/>
      <color rgb="FFFF0000"/>
      <name val="Arial"/>
      <family val="2"/>
      <charset val="238"/>
    </font>
    <font>
      <sz val="12"/>
      <color theme="3"/>
      <name val="Arial CE"/>
      <charset val="238"/>
    </font>
    <font>
      <sz val="10"/>
      <color theme="3"/>
      <name val="Helv"/>
    </font>
    <font>
      <sz val="9"/>
      <color theme="3"/>
      <name val="Arial"/>
      <family val="2"/>
    </font>
    <font>
      <sz val="9"/>
      <color theme="3"/>
      <name val="Helv"/>
    </font>
    <font>
      <b/>
      <sz val="10"/>
      <color theme="3"/>
      <name val="Helv"/>
      <charset val="238"/>
    </font>
    <font>
      <vertAlign val="superscript"/>
      <sz val="9"/>
      <name val="Arial"/>
      <family val="2"/>
      <charset val="238"/>
    </font>
    <font>
      <b/>
      <sz val="9"/>
      <color rgb="FFFFC000"/>
      <name val="Arial"/>
      <family val="2"/>
      <charset val="238"/>
    </font>
    <font>
      <b/>
      <sz val="10"/>
      <color rgb="FFFF0000"/>
      <name val="Arial CE"/>
      <charset val="238"/>
    </font>
    <font>
      <sz val="10"/>
      <color rgb="FFFF0000"/>
      <name val="Arial CE"/>
      <charset val="238"/>
    </font>
    <font>
      <sz val="10"/>
      <color rgb="FFFF0000"/>
      <name val="Arial CE"/>
      <family val="2"/>
      <charset val="238"/>
    </font>
    <font>
      <sz val="10"/>
      <color rgb="FFFF0000"/>
      <name val="Arial"/>
      <family val="2"/>
      <charset val="238"/>
    </font>
    <font>
      <sz val="12"/>
      <color rgb="FFFF0000"/>
      <name val="Arial CE"/>
      <charset val="238"/>
    </font>
    <font>
      <sz val="10"/>
      <color rgb="FFFF0000"/>
      <name val="Helv"/>
      <charset val="238"/>
    </font>
    <font>
      <sz val="11"/>
      <color rgb="FFFF0000"/>
      <name val="Arial CE"/>
      <family val="2"/>
      <charset val="238"/>
    </font>
    <font>
      <sz val="11"/>
      <color rgb="FFFF0000"/>
      <name val="Arial"/>
      <family val="2"/>
      <charset val="238"/>
    </font>
    <font>
      <b/>
      <sz val="9"/>
      <color rgb="FFFF0000"/>
      <name val="Arial CE"/>
      <charset val="238"/>
    </font>
    <font>
      <sz val="9"/>
      <color rgb="FFFF0000"/>
      <name val="Arial CE"/>
      <charset val="238"/>
    </font>
    <font>
      <b/>
      <sz val="9"/>
      <color rgb="FFFF0000"/>
      <name val="Arial CE"/>
      <family val="2"/>
      <charset val="238"/>
    </font>
    <font>
      <sz val="9"/>
      <color rgb="FFFF0000"/>
      <name val="Arial CE"/>
      <family val="2"/>
      <charset val="238"/>
    </font>
    <font>
      <sz val="10"/>
      <name val="Helv"/>
      <charset val="238"/>
    </font>
    <font>
      <sz val="9"/>
      <color rgb="FFC00000"/>
      <name val="Arial"/>
      <family val="2"/>
      <charset val="238"/>
    </font>
    <font>
      <i/>
      <sz val="11"/>
      <name val="Calibri"/>
      <family val="2"/>
      <charset val="238"/>
    </font>
    <font>
      <sz val="11"/>
      <name val="Calibri"/>
      <family val="2"/>
      <charset val="238"/>
    </font>
  </fonts>
  <fills count="3">
    <fill>
      <patternFill patternType="none"/>
    </fill>
    <fill>
      <patternFill patternType="gray125"/>
    </fill>
    <fill>
      <patternFill patternType="solid">
        <fgColor theme="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4" fillId="0" borderId="0"/>
    <xf numFmtId="9" fontId="1" fillId="0" borderId="0" applyFont="0" applyFill="0" applyBorder="0" applyAlignment="0" applyProtection="0"/>
  </cellStyleXfs>
  <cellXfs count="290">
    <xf numFmtId="0" fontId="0" fillId="0" borderId="0" xfId="0"/>
    <xf numFmtId="0" fontId="18" fillId="0" borderId="0" xfId="0" applyFont="1" applyFill="1"/>
    <xf numFmtId="0" fontId="18" fillId="0" borderId="0" xfId="0" applyFont="1" applyFill="1" applyAlignment="1">
      <alignment vertical="top"/>
    </xf>
    <xf numFmtId="4" fontId="20" fillId="0" borderId="0" xfId="0" applyNumberFormat="1" applyFont="1" applyFill="1" applyAlignment="1">
      <alignment horizontal="center"/>
    </xf>
    <xf numFmtId="166" fontId="18" fillId="0" borderId="0" xfId="0" applyNumberFormat="1" applyFont="1" applyFill="1"/>
    <xf numFmtId="166" fontId="20" fillId="0" borderId="0" xfId="0" applyNumberFormat="1" applyFont="1" applyFill="1" applyBorder="1" applyAlignment="1">
      <alignment horizontal="center" wrapText="1"/>
    </xf>
    <xf numFmtId="165" fontId="18" fillId="0" borderId="0" xfId="0" applyNumberFormat="1" applyFont="1" applyFill="1"/>
    <xf numFmtId="0" fontId="20" fillId="0" borderId="0" xfId="0" applyFont="1" applyFill="1" applyAlignment="1">
      <alignment horizontal="left" vertical="top"/>
    </xf>
    <xf numFmtId="0" fontId="18" fillId="0" borderId="0" xfId="0" quotePrefix="1" applyFont="1" applyFill="1" applyAlignment="1">
      <alignment horizontal="justify" vertical="top" wrapText="1"/>
    </xf>
    <xf numFmtId="0" fontId="20" fillId="0" borderId="0" xfId="0" applyFont="1" applyFill="1" applyAlignment="1">
      <alignment horizontal="right"/>
    </xf>
    <xf numFmtId="0" fontId="20" fillId="0" borderId="0" xfId="0" applyFont="1" applyFill="1" applyBorder="1" applyAlignment="1">
      <alignment horizontal="left" vertical="top"/>
    </xf>
    <xf numFmtId="0" fontId="20" fillId="0" borderId="0" xfId="0" applyFont="1" applyFill="1" applyBorder="1" applyAlignment="1">
      <alignment horizontal="justify" vertical="top" wrapText="1"/>
    </xf>
    <xf numFmtId="0" fontId="18" fillId="0" borderId="0" xfId="0" quotePrefix="1" applyFont="1" applyFill="1" applyBorder="1" applyAlignment="1">
      <alignment horizontal="justify" vertical="top" wrapText="1"/>
    </xf>
    <xf numFmtId="2" fontId="21" fillId="0" borderId="0" xfId="0" applyNumberFormat="1" applyFont="1" applyFill="1" applyAlignment="1">
      <alignment horizontal="right" vertical="top"/>
    </xf>
    <xf numFmtId="0" fontId="22" fillId="0" borderId="0" xfId="0" applyFont="1" applyFill="1" applyAlignment="1">
      <alignment horizontal="left" vertical="top"/>
    </xf>
    <xf numFmtId="0" fontId="18" fillId="0" borderId="0" xfId="0" applyFont="1" applyFill="1" applyAlignment="1">
      <alignment horizontal="justify" vertical="top" wrapText="1"/>
    </xf>
    <xf numFmtId="165" fontId="23" fillId="0" borderId="0" xfId="0" applyNumberFormat="1" applyFont="1" applyFill="1"/>
    <xf numFmtId="4" fontId="18" fillId="0" borderId="0" xfId="0" applyNumberFormat="1" applyFont="1" applyFill="1" applyBorder="1"/>
    <xf numFmtId="0" fontId="4" fillId="0" borderId="0" xfId="0" applyFont="1" applyFill="1"/>
    <xf numFmtId="0" fontId="24" fillId="0" borderId="0" xfId="0" applyFont="1" applyFill="1" applyAlignment="1">
      <alignment horizontal="justify" vertical="top" wrapText="1"/>
    </xf>
    <xf numFmtId="0" fontId="25" fillId="0" borderId="0" xfId="0" applyFont="1" applyFill="1" applyAlignment="1">
      <alignment vertical="top"/>
    </xf>
    <xf numFmtId="0" fontId="26" fillId="0" borderId="0" xfId="0" applyFont="1" applyFill="1"/>
    <xf numFmtId="165" fontId="25" fillId="0" borderId="0" xfId="0" applyNumberFormat="1" applyFont="1" applyFill="1"/>
    <xf numFmtId="0" fontId="23" fillId="0" borderId="0" xfId="0" applyFont="1" applyFill="1" applyAlignment="1">
      <alignment horizontal="justify" vertical="top" wrapText="1"/>
    </xf>
    <xf numFmtId="0" fontId="29" fillId="0" borderId="0" xfId="0" applyFont="1" applyFill="1" applyAlignment="1">
      <alignment horizontal="justify" vertical="top" wrapText="1"/>
    </xf>
    <xf numFmtId="0" fontId="20" fillId="0" borderId="0" xfId="0" applyFont="1" applyFill="1"/>
    <xf numFmtId="0" fontId="25" fillId="0" borderId="0" xfId="0" applyFont="1" applyFill="1"/>
    <xf numFmtId="0" fontId="25" fillId="0" borderId="0" xfId="0" applyFont="1" applyFill="1" applyAlignment="1">
      <alignment horizontal="justify" vertical="top" wrapText="1"/>
    </xf>
    <xf numFmtId="2" fontId="20" fillId="0" borderId="4" xfId="0" applyNumberFormat="1" applyFont="1" applyFill="1" applyBorder="1" applyAlignment="1">
      <alignment horizontal="right"/>
    </xf>
    <xf numFmtId="0" fontId="18" fillId="0" borderId="4" xfId="0" applyFont="1" applyFill="1" applyBorder="1"/>
    <xf numFmtId="0" fontId="18" fillId="0" borderId="4" xfId="0" applyFont="1" applyFill="1" applyBorder="1" applyAlignment="1">
      <alignment vertical="top"/>
    </xf>
    <xf numFmtId="0" fontId="20" fillId="0" borderId="4" xfId="0" applyFont="1" applyFill="1" applyBorder="1" applyAlignment="1">
      <alignment vertical="top"/>
    </xf>
    <xf numFmtId="165" fontId="18" fillId="0" borderId="4" xfId="0" applyNumberFormat="1" applyFont="1" applyFill="1" applyBorder="1"/>
    <xf numFmtId="165" fontId="20" fillId="0" borderId="4" xfId="0" applyNumberFormat="1" applyFont="1" applyFill="1" applyBorder="1"/>
    <xf numFmtId="0" fontId="20" fillId="0" borderId="4" xfId="0" applyFont="1" applyFill="1" applyBorder="1" applyAlignment="1">
      <alignment horizontal="right"/>
    </xf>
    <xf numFmtId="2" fontId="20" fillId="0" borderId="0" xfId="0" applyNumberFormat="1" applyFont="1" applyFill="1" applyAlignment="1">
      <alignment horizontal="right" vertical="top"/>
    </xf>
    <xf numFmtId="0" fontId="20" fillId="0" borderId="0" xfId="0" applyFont="1" applyFill="1" applyAlignment="1">
      <alignment vertical="top"/>
    </xf>
    <xf numFmtId="165" fontId="20" fillId="0" borderId="0" xfId="0" applyNumberFormat="1" applyFont="1" applyFill="1"/>
    <xf numFmtId="0" fontId="18" fillId="0" borderId="0" xfId="0" applyFont="1" applyAlignment="1" applyProtection="1">
      <alignment horizontal="justify" vertical="top" wrapText="1" readingOrder="1"/>
      <protection hidden="1"/>
    </xf>
    <xf numFmtId="168" fontId="20" fillId="0" borderId="0" xfId="0" applyNumberFormat="1" applyFont="1" applyAlignment="1" applyProtection="1">
      <alignment horizontal="left" vertical="center" wrapText="1"/>
      <protection hidden="1"/>
    </xf>
    <xf numFmtId="0" fontId="18" fillId="0" borderId="0" xfId="0" applyFont="1" applyAlignment="1" applyProtection="1">
      <alignment horizontal="justify" vertical="top" wrapText="1"/>
      <protection hidden="1"/>
    </xf>
    <xf numFmtId="44" fontId="18" fillId="0" borderId="0" xfId="0" applyNumberFormat="1" applyFont="1" applyFill="1"/>
    <xf numFmtId="44" fontId="25" fillId="0" borderId="0" xfId="0" applyNumberFormat="1" applyFont="1" applyFill="1"/>
    <xf numFmtId="44" fontId="20" fillId="0" borderId="4" xfId="0" applyNumberFormat="1" applyFont="1" applyFill="1" applyBorder="1"/>
    <xf numFmtId="44" fontId="20" fillId="0" borderId="0" xfId="0" applyNumberFormat="1" applyFont="1" applyFill="1"/>
    <xf numFmtId="0" fontId="4" fillId="0" borderId="0" xfId="1" applyFont="1" applyFill="1" applyBorder="1"/>
    <xf numFmtId="0" fontId="14" fillId="0" borderId="0" xfId="1" applyFont="1" applyFill="1" applyBorder="1"/>
    <xf numFmtId="0" fontId="14" fillId="0" borderId="0" xfId="1" applyFont="1" applyFill="1"/>
    <xf numFmtId="0" fontId="4" fillId="0" borderId="0" xfId="1" applyFont="1" applyFill="1"/>
    <xf numFmtId="17" fontId="14" fillId="0" borderId="0" xfId="1" quotePrefix="1" applyNumberFormat="1" applyFont="1" applyFill="1"/>
    <xf numFmtId="0" fontId="15" fillId="0" borderId="0" xfId="1" applyFont="1" applyFill="1" applyAlignment="1">
      <alignment horizontal="center"/>
    </xf>
    <xf numFmtId="0" fontId="4" fillId="0" borderId="0" xfId="1" applyFont="1" applyFill="1" applyAlignment="1">
      <alignment horizontal="center"/>
    </xf>
    <xf numFmtId="0" fontId="14" fillId="0" borderId="0" xfId="1" applyFont="1" applyFill="1" applyAlignment="1">
      <alignment horizontal="center"/>
    </xf>
    <xf numFmtId="0" fontId="18" fillId="0" borderId="0" xfId="0" applyFont="1" applyFill="1" applyBorder="1"/>
    <xf numFmtId="165" fontId="18" fillId="0" borderId="0" xfId="0" applyNumberFormat="1" applyFont="1" applyFill="1" applyBorder="1"/>
    <xf numFmtId="4" fontId="20" fillId="0" borderId="4" xfId="0" applyNumberFormat="1" applyFont="1" applyFill="1" applyBorder="1"/>
    <xf numFmtId="2" fontId="20" fillId="0" borderId="0" xfId="0" applyNumberFormat="1" applyFont="1" applyFill="1" applyBorder="1" applyAlignment="1">
      <alignment horizontal="right" vertical="top"/>
    </xf>
    <xf numFmtId="165" fontId="20" fillId="0" borderId="0" xfId="0" applyNumberFormat="1" applyFont="1" applyFill="1" applyBorder="1"/>
    <xf numFmtId="0" fontId="20" fillId="0" borderId="4" xfId="0" applyFont="1" applyFill="1" applyBorder="1" applyAlignment="1">
      <alignment horizontal="justify" vertical="top" wrapText="1"/>
    </xf>
    <xf numFmtId="0" fontId="20" fillId="0" borderId="4" xfId="0" applyFont="1" applyFill="1" applyBorder="1"/>
    <xf numFmtId="0" fontId="18" fillId="0" borderId="0" xfId="0" applyFont="1" applyFill="1" applyAlignment="1">
      <alignment horizontal="left" vertical="top"/>
    </xf>
    <xf numFmtId="0" fontId="18" fillId="0" borderId="0" xfId="0" applyFont="1" applyFill="1" applyAlignment="1">
      <alignment horizontal="right"/>
    </xf>
    <xf numFmtId="10" fontId="18" fillId="0" borderId="0" xfId="0" applyNumberFormat="1" applyFont="1" applyFill="1"/>
    <xf numFmtId="0" fontId="18" fillId="0" borderId="0" xfId="0" applyFont="1" applyFill="1" applyAlignment="1">
      <alignment wrapText="1"/>
    </xf>
    <xf numFmtId="0" fontId="18" fillId="0" borderId="0" xfId="0" applyFont="1" applyFill="1" applyBorder="1" applyAlignment="1">
      <alignment wrapText="1"/>
    </xf>
    <xf numFmtId="0" fontId="20" fillId="0" borderId="0" xfId="0" applyFont="1" applyFill="1" applyAlignment="1">
      <alignment horizontal="justify" vertical="top" wrapText="1"/>
    </xf>
    <xf numFmtId="0" fontId="18" fillId="0" borderId="0" xfId="0" applyFont="1" applyFill="1" applyAlignment="1"/>
    <xf numFmtId="0" fontId="18" fillId="0" borderId="0" xfId="0" applyFont="1" applyFill="1" applyAlignment="1">
      <alignment vertical="top" wrapText="1"/>
    </xf>
    <xf numFmtId="2" fontId="20" fillId="0" borderId="4" xfId="0" applyNumberFormat="1" applyFont="1" applyFill="1" applyBorder="1" applyAlignment="1">
      <alignment horizontal="right" vertical="top"/>
    </xf>
    <xf numFmtId="0" fontId="20" fillId="0" borderId="4" xfId="0" applyFont="1" applyFill="1" applyBorder="1" applyAlignment="1">
      <alignment horizontal="left" vertical="top"/>
    </xf>
    <xf numFmtId="0" fontId="18" fillId="0" borderId="0" xfId="0" applyFont="1" applyFill="1" applyAlignment="1">
      <alignment horizontal="right" wrapText="1"/>
    </xf>
    <xf numFmtId="165" fontId="20" fillId="0" borderId="0" xfId="0" applyNumberFormat="1" applyFont="1" applyFill="1" applyBorder="1" applyAlignment="1"/>
    <xf numFmtId="0" fontId="25" fillId="0" borderId="0" xfId="0" applyFont="1" applyFill="1" applyBorder="1"/>
    <xf numFmtId="44" fontId="18" fillId="0" borderId="0" xfId="0" applyNumberFormat="1" applyFont="1" applyFill="1" applyAlignment="1">
      <alignment wrapText="1"/>
    </xf>
    <xf numFmtId="44" fontId="18" fillId="0" borderId="0" xfId="0" applyNumberFormat="1" applyFont="1" applyFill="1" applyBorder="1"/>
    <xf numFmtId="44" fontId="18" fillId="0" borderId="6" xfId="0" applyNumberFormat="1" applyFont="1" applyFill="1" applyBorder="1"/>
    <xf numFmtId="4" fontId="20" fillId="0" borderId="0" xfId="0" applyNumberFormat="1" applyFont="1" applyFill="1" applyAlignment="1"/>
    <xf numFmtId="0" fontId="20" fillId="0" borderId="0" xfId="0" applyFont="1" applyFill="1" applyAlignment="1">
      <alignment vertical="top" wrapText="1"/>
    </xf>
    <xf numFmtId="2" fontId="19" fillId="0" borderId="0" xfId="0" applyNumberFormat="1" applyFont="1" applyFill="1" applyAlignment="1">
      <alignment horizontal="right" vertical="top"/>
    </xf>
    <xf numFmtId="0" fontId="19" fillId="0" borderId="0" xfId="0" applyFont="1" applyFill="1" applyAlignment="1">
      <alignment horizontal="left" vertical="top"/>
    </xf>
    <xf numFmtId="0" fontId="24" fillId="0" borderId="0" xfId="0" applyFont="1" applyFill="1" applyAlignment="1">
      <alignment horizontal="left" vertical="top"/>
    </xf>
    <xf numFmtId="0" fontId="18" fillId="0" borderId="4" xfId="0" applyFont="1" applyFill="1" applyBorder="1" applyAlignment="1">
      <alignment horizontal="left" vertical="top"/>
    </xf>
    <xf numFmtId="4" fontId="18" fillId="0" borderId="0" xfId="0" applyNumberFormat="1" applyFont="1" applyFill="1"/>
    <xf numFmtId="0" fontId="18" fillId="0" borderId="0" xfId="0" applyFont="1" applyFill="1" applyBorder="1" applyAlignment="1">
      <alignment horizontal="left" vertical="top"/>
    </xf>
    <xf numFmtId="165" fontId="20" fillId="0" borderId="0" xfId="0" applyNumberFormat="1" applyFont="1" applyFill="1" applyAlignment="1">
      <alignment horizontal="center" wrapText="1"/>
    </xf>
    <xf numFmtId="0" fontId="18" fillId="0" borderId="0" xfId="0" applyFont="1" applyFill="1" applyAlignment="1" applyProtection="1">
      <alignment vertical="top" wrapText="1"/>
      <protection hidden="1"/>
    </xf>
    <xf numFmtId="0" fontId="18" fillId="0" borderId="0" xfId="0" applyFont="1" applyFill="1" applyAlignment="1" applyProtection="1">
      <alignment horizontal="center"/>
      <protection hidden="1"/>
    </xf>
    <xf numFmtId="0" fontId="18" fillId="0" borderId="0" xfId="0" quotePrefix="1" applyFont="1" applyFill="1" applyAlignment="1" applyProtection="1">
      <alignment vertical="top" wrapText="1"/>
      <protection hidden="1"/>
    </xf>
    <xf numFmtId="0" fontId="20" fillId="0" borderId="0" xfId="0" applyFont="1" applyFill="1" applyAlignment="1" applyProtection="1">
      <alignment vertical="top" wrapText="1"/>
      <protection hidden="1"/>
    </xf>
    <xf numFmtId="0" fontId="26" fillId="0" borderId="0" xfId="0" applyFont="1" applyFill="1" applyAlignment="1" applyProtection="1">
      <alignment vertical="top" wrapText="1"/>
      <protection hidden="1"/>
    </xf>
    <xf numFmtId="0" fontId="31" fillId="0" borderId="0" xfId="0" applyFont="1" applyFill="1" applyAlignment="1" applyProtection="1">
      <alignment vertical="top" wrapText="1"/>
      <protection hidden="1"/>
    </xf>
    <xf numFmtId="0" fontId="18" fillId="0" borderId="0" xfId="0" applyFont="1" applyFill="1" applyAlignment="1" applyProtection="1">
      <alignment horizontal="center" vertical="center"/>
      <protection hidden="1"/>
    </xf>
    <xf numFmtId="0" fontId="31" fillId="0" borderId="0" xfId="0" applyFont="1" applyFill="1"/>
    <xf numFmtId="0" fontId="31" fillId="0" borderId="0" xfId="0" applyFont="1" applyFill="1" applyAlignment="1" applyProtection="1">
      <alignment horizontal="center"/>
      <protection hidden="1"/>
    </xf>
    <xf numFmtId="0" fontId="4" fillId="0" borderId="0" xfId="0" applyFont="1" applyFill="1" applyAlignment="1">
      <alignment horizontal="right"/>
    </xf>
    <xf numFmtId="166" fontId="4" fillId="0" borderId="0" xfId="0" applyNumberFormat="1" applyFont="1" applyFill="1"/>
    <xf numFmtId="166" fontId="4" fillId="0" borderId="0" xfId="0" applyNumberFormat="1" applyFont="1" applyFill="1" applyBorder="1" applyAlignment="1">
      <alignment horizontal="center" wrapText="1"/>
    </xf>
    <xf numFmtId="0" fontId="4" fillId="0" borderId="0" xfId="0" applyFont="1" applyFill="1" applyAlignment="1">
      <alignment wrapText="1"/>
    </xf>
    <xf numFmtId="165" fontId="4" fillId="0" borderId="0" xfId="0" applyNumberFormat="1" applyFont="1" applyFill="1" applyAlignment="1">
      <alignment horizontal="center" wrapText="1"/>
    </xf>
    <xf numFmtId="0" fontId="4" fillId="0" borderId="0" xfId="0" applyFont="1" applyFill="1" applyBorder="1"/>
    <xf numFmtId="165" fontId="4" fillId="0" borderId="0" xfId="0" applyNumberFormat="1" applyFont="1" applyFill="1" applyBorder="1"/>
    <xf numFmtId="0" fontId="28" fillId="0" borderId="0" xfId="0" applyFont="1" applyFill="1" applyAlignment="1">
      <alignment horizontal="right"/>
    </xf>
    <xf numFmtId="0" fontId="13" fillId="0" borderId="0" xfId="0" applyFont="1" applyFill="1"/>
    <xf numFmtId="0" fontId="17" fillId="0" borderId="0" xfId="0" applyFont="1" applyFill="1"/>
    <xf numFmtId="2" fontId="4" fillId="0" borderId="0" xfId="0" applyNumberFormat="1" applyFont="1" applyFill="1" applyAlignment="1">
      <alignment horizontal="right" vertical="top"/>
    </xf>
    <xf numFmtId="0" fontId="4" fillId="0" borderId="0" xfId="0" applyFont="1" applyFill="1" applyAlignment="1">
      <alignment horizontal="left" vertical="top"/>
    </xf>
    <xf numFmtId="0" fontId="4" fillId="0" borderId="0" xfId="0" applyFont="1" applyFill="1" applyBorder="1" applyAlignment="1">
      <alignment horizontal="justify" vertical="top" wrapText="1"/>
    </xf>
    <xf numFmtId="0" fontId="18" fillId="2" borderId="0" xfId="0" applyFont="1" applyFill="1" applyAlignment="1">
      <alignment horizontal="justify" vertical="top" wrapText="1"/>
    </xf>
    <xf numFmtId="0" fontId="18" fillId="2" borderId="0" xfId="0" applyFont="1" applyFill="1" applyAlignment="1">
      <alignment horizontal="justify" vertical="center" wrapText="1"/>
    </xf>
    <xf numFmtId="0" fontId="18" fillId="2" borderId="0" xfId="0" applyFont="1" applyFill="1" applyAlignment="1">
      <alignment horizontal="justify" vertical="center"/>
    </xf>
    <xf numFmtId="0" fontId="20" fillId="2" borderId="0" xfId="0" applyFont="1" applyFill="1" applyAlignment="1">
      <alignment horizontal="justify" vertical="center"/>
    </xf>
    <xf numFmtId="49" fontId="32" fillId="0" borderId="0" xfId="0" applyNumberFormat="1" applyFont="1" applyAlignment="1">
      <alignment horizontal="right"/>
    </xf>
    <xf numFmtId="0" fontId="33" fillId="0" borderId="0" xfId="0" applyFont="1" applyAlignment="1">
      <alignment horizontal="right"/>
    </xf>
    <xf numFmtId="0" fontId="33" fillId="0" borderId="0" xfId="0" applyFont="1"/>
    <xf numFmtId="0" fontId="34" fillId="0" borderId="0" xfId="0" applyFont="1" applyAlignment="1">
      <alignment horizontal="right"/>
    </xf>
    <xf numFmtId="0" fontId="35" fillId="0" borderId="0" xfId="0" applyFont="1" applyAlignment="1">
      <alignment horizontal="right"/>
    </xf>
    <xf numFmtId="0" fontId="36" fillId="0" borderId="0" xfId="0" applyFont="1"/>
    <xf numFmtId="4" fontId="20" fillId="0" borderId="0" xfId="0" applyNumberFormat="1" applyFont="1" applyFill="1" applyBorder="1"/>
    <xf numFmtId="0" fontId="18" fillId="0" borderId="6" xfId="0" applyFont="1" applyFill="1" applyBorder="1"/>
    <xf numFmtId="0" fontId="4" fillId="0" borderId="6" xfId="0" applyFont="1" applyFill="1" applyBorder="1"/>
    <xf numFmtId="0" fontId="6" fillId="0" borderId="0" xfId="0" applyFont="1" applyFill="1" applyAlignment="1">
      <alignment horizontal="right"/>
    </xf>
    <xf numFmtId="166" fontId="6" fillId="0" borderId="0" xfId="0" applyNumberFormat="1" applyFont="1" applyFill="1" applyBorder="1" applyAlignment="1">
      <alignment horizontal="center" wrapText="1"/>
    </xf>
    <xf numFmtId="2" fontId="6" fillId="0" borderId="0" xfId="0" applyNumberFormat="1" applyFont="1" applyFill="1" applyAlignment="1">
      <alignment horizontal="right" vertical="top"/>
    </xf>
    <xf numFmtId="0" fontId="6" fillId="0" borderId="0" xfId="0" applyFont="1" applyFill="1" applyAlignment="1">
      <alignment horizontal="left" vertical="top"/>
    </xf>
    <xf numFmtId="0" fontId="4" fillId="0" borderId="0" xfId="0" applyFont="1" applyFill="1" applyAlignment="1">
      <alignment vertical="top"/>
    </xf>
    <xf numFmtId="0" fontId="4" fillId="0" borderId="0" xfId="0" applyFont="1" applyFill="1" applyAlignment="1">
      <alignment horizontal="justify" vertical="top" wrapText="1"/>
    </xf>
    <xf numFmtId="0" fontId="20" fillId="0" borderId="4" xfId="0" applyFont="1" applyFill="1" applyBorder="1" applyAlignment="1"/>
    <xf numFmtId="4" fontId="20" fillId="0" borderId="4" xfId="0" applyNumberFormat="1" applyFont="1" applyFill="1" applyBorder="1" applyAlignment="1"/>
    <xf numFmtId="2" fontId="6" fillId="0" borderId="0" xfId="0" applyNumberFormat="1" applyFont="1" applyFill="1" applyBorder="1" applyAlignment="1">
      <alignment horizontal="right" vertical="top"/>
    </xf>
    <xf numFmtId="0" fontId="6" fillId="0" borderId="0" xfId="0" applyFont="1" applyFill="1" applyBorder="1" applyAlignment="1">
      <alignment horizontal="left" vertical="top"/>
    </xf>
    <xf numFmtId="0" fontId="4" fillId="0" borderId="0" xfId="0" applyFont="1" applyFill="1" applyBorder="1" applyAlignment="1">
      <alignment vertical="top"/>
    </xf>
    <xf numFmtId="0" fontId="6" fillId="0" borderId="0" xfId="0" applyFont="1" applyFill="1"/>
    <xf numFmtId="0" fontId="6" fillId="0" borderId="0" xfId="0" applyFont="1" applyFill="1" applyBorder="1" applyAlignment="1">
      <alignment vertical="top"/>
    </xf>
    <xf numFmtId="0" fontId="6" fillId="0" borderId="0" xfId="0" applyFont="1" applyFill="1" applyBorder="1" applyAlignment="1">
      <alignment horizontal="justify" vertical="top" wrapText="1"/>
    </xf>
    <xf numFmtId="0" fontId="6" fillId="0" borderId="0" xfId="0" applyFont="1" applyFill="1" applyBorder="1"/>
    <xf numFmtId="0" fontId="6" fillId="0" borderId="0" xfId="0" applyFont="1" applyFill="1" applyBorder="1" applyAlignment="1">
      <alignment horizontal="right"/>
    </xf>
    <xf numFmtId="4" fontId="20" fillId="0" borderId="0" xfId="0" applyNumberFormat="1" applyFont="1" applyFill="1" applyBorder="1" applyAlignment="1"/>
    <xf numFmtId="44" fontId="4" fillId="0" borderId="0" xfId="0" applyNumberFormat="1" applyFont="1" applyFill="1"/>
    <xf numFmtId="44" fontId="9" fillId="0" borderId="0" xfId="0" applyNumberFormat="1" applyFont="1" applyFill="1" applyBorder="1"/>
    <xf numFmtId="44" fontId="4" fillId="0" borderId="0" xfId="0" applyNumberFormat="1" applyFont="1" applyFill="1" applyBorder="1"/>
    <xf numFmtId="44" fontId="13" fillId="0" borderId="0" xfId="0" applyNumberFormat="1" applyFont="1" applyFill="1"/>
    <xf numFmtId="44" fontId="4" fillId="0" borderId="6" xfId="0" applyNumberFormat="1" applyFont="1" applyFill="1" applyBorder="1"/>
    <xf numFmtId="44" fontId="6" fillId="0" borderId="0" xfId="0" applyNumberFormat="1" applyFont="1" applyFill="1" applyBorder="1"/>
    <xf numFmtId="165" fontId="20" fillId="0" borderId="0" xfId="0" applyNumberFormat="1" applyFont="1" applyFill="1" applyBorder="1" applyAlignment="1">
      <alignment horizontal="center" wrapText="1"/>
    </xf>
    <xf numFmtId="0" fontId="20" fillId="0" borderId="0" xfId="0" applyFont="1" applyFill="1" applyBorder="1" applyAlignment="1"/>
    <xf numFmtId="44" fontId="18" fillId="0" borderId="0" xfId="0" applyNumberFormat="1" applyFont="1" applyFill="1" applyBorder="1" applyAlignment="1">
      <alignment wrapText="1"/>
    </xf>
    <xf numFmtId="44" fontId="18" fillId="0" borderId="0" xfId="0" applyNumberFormat="1" applyFont="1" applyFill="1" applyAlignment="1"/>
    <xf numFmtId="0" fontId="4" fillId="0" borderId="0" xfId="0" applyFont="1" applyFill="1" applyAlignment="1">
      <alignment horizontal="center"/>
    </xf>
    <xf numFmtId="165" fontId="4" fillId="0" borderId="0" xfId="0" applyNumberFormat="1" applyFont="1" applyFill="1"/>
    <xf numFmtId="4" fontId="4" fillId="0" borderId="2" xfId="0" applyNumberFormat="1" applyFont="1" applyFill="1" applyBorder="1"/>
    <xf numFmtId="4" fontId="4" fillId="0" borderId="0" xfId="0" applyNumberFormat="1" applyFont="1" applyFill="1"/>
    <xf numFmtId="0" fontId="6" fillId="0" borderId="0" xfId="0" applyFont="1" applyFill="1" applyAlignment="1">
      <alignment horizontal="justify" vertical="top" wrapText="1"/>
    </xf>
    <xf numFmtId="165" fontId="6" fillId="0" borderId="0" xfId="0" applyNumberFormat="1" applyFont="1" applyFill="1" applyBorder="1"/>
    <xf numFmtId="165" fontId="3" fillId="0" borderId="0" xfId="0" applyNumberFormat="1" applyFont="1" applyFill="1"/>
    <xf numFmtId="4" fontId="4" fillId="0" borderId="0" xfId="0" applyNumberFormat="1" applyFont="1" applyFill="1" applyBorder="1"/>
    <xf numFmtId="0" fontId="30" fillId="0" borderId="0" xfId="0" applyFont="1" applyFill="1"/>
    <xf numFmtId="2" fontId="5" fillId="0" borderId="0" xfId="0" applyNumberFormat="1" applyFont="1" applyFill="1" applyAlignment="1">
      <alignment horizontal="right" vertical="top"/>
    </xf>
    <xf numFmtId="0" fontId="5" fillId="0" borderId="0" xfId="0" applyFont="1" applyFill="1" applyAlignment="1">
      <alignment horizontal="left" vertical="top"/>
    </xf>
    <xf numFmtId="2" fontId="6" fillId="0" borderId="4" xfId="0" applyNumberFormat="1" applyFont="1" applyFill="1" applyBorder="1" applyAlignment="1"/>
    <xf numFmtId="0" fontId="6" fillId="0" borderId="4" xfId="0" applyFont="1" applyFill="1" applyBorder="1" applyAlignment="1"/>
    <xf numFmtId="0" fontId="6" fillId="0" borderId="4" xfId="0" applyFont="1" applyFill="1" applyBorder="1" applyAlignment="1">
      <alignment horizontal="left"/>
    </xf>
    <xf numFmtId="4" fontId="6" fillId="0" borderId="4" xfId="0" applyNumberFormat="1" applyFont="1" applyFill="1" applyBorder="1" applyAlignment="1">
      <alignment horizontal="right"/>
    </xf>
    <xf numFmtId="4" fontId="6" fillId="0" borderId="4" xfId="0" applyNumberFormat="1" applyFont="1" applyFill="1" applyBorder="1" applyAlignment="1"/>
    <xf numFmtId="4" fontId="6" fillId="0" borderId="0" xfId="0" applyNumberFormat="1" applyFont="1" applyFill="1" applyBorder="1" applyAlignment="1"/>
    <xf numFmtId="44" fontId="6" fillId="0" borderId="4" xfId="0" applyNumberFormat="1" applyFont="1" applyFill="1" applyBorder="1" applyAlignment="1"/>
    <xf numFmtId="0" fontId="23" fillId="0" borderId="0" xfId="0" applyFont="1" applyFill="1" applyBorder="1" applyAlignment="1">
      <alignment horizontal="justify" vertical="top" wrapText="1"/>
    </xf>
    <xf numFmtId="0" fontId="18" fillId="0" borderId="0" xfId="0" applyFont="1" applyAlignment="1">
      <alignment horizontal="justify" vertical="top" wrapText="1"/>
    </xf>
    <xf numFmtId="44" fontId="20" fillId="0" borderId="4" xfId="0" applyNumberFormat="1" applyFont="1" applyFill="1" applyBorder="1" applyAlignment="1"/>
    <xf numFmtId="168" fontId="18" fillId="0" borderId="0" xfId="0" applyNumberFormat="1" applyFont="1" applyAlignment="1" applyProtection="1">
      <alignment horizontal="left" vertical="center"/>
      <protection hidden="1"/>
    </xf>
    <xf numFmtId="4" fontId="18" fillId="0" borderId="0" xfId="0" applyNumberFormat="1" applyFont="1" applyFill="1" applyAlignment="1"/>
    <xf numFmtId="165" fontId="23" fillId="0" borderId="0" xfId="0" applyNumberFormat="1" applyFont="1" applyFill="1" applyAlignment="1"/>
    <xf numFmtId="4" fontId="38" fillId="0" borderId="0" xfId="0" applyNumberFormat="1" applyFont="1" applyFill="1" applyBorder="1"/>
    <xf numFmtId="0" fontId="42" fillId="0" borderId="0" xfId="0" applyFont="1" applyFill="1"/>
    <xf numFmtId="0" fontId="43" fillId="0" borderId="0" xfId="0" applyFont="1" applyFill="1" applyAlignment="1">
      <alignment horizontal="right"/>
    </xf>
    <xf numFmtId="0" fontId="44" fillId="0" borderId="0" xfId="0" applyFont="1" applyFill="1"/>
    <xf numFmtId="0" fontId="45" fillId="0" borderId="0" xfId="0" applyFont="1" applyFill="1" applyAlignment="1">
      <alignment horizontal="justify" vertical="top" wrapText="1"/>
    </xf>
    <xf numFmtId="0" fontId="46" fillId="0" borderId="0" xfId="0" applyFont="1" applyFill="1"/>
    <xf numFmtId="164" fontId="18" fillId="0" borderId="0" xfId="0" applyNumberFormat="1" applyFont="1" applyFill="1"/>
    <xf numFmtId="164" fontId="18" fillId="0" borderId="0" xfId="0" applyNumberFormat="1" applyFont="1" applyFill="1" applyAlignment="1">
      <alignment vertical="center"/>
    </xf>
    <xf numFmtId="164" fontId="31" fillId="0" borderId="0" xfId="0" applyNumberFormat="1" applyFont="1" applyFill="1"/>
    <xf numFmtId="164" fontId="18" fillId="0" borderId="0" xfId="0" applyNumberFormat="1" applyFont="1" applyFill="1" applyAlignment="1"/>
    <xf numFmtId="164" fontId="20" fillId="0" borderId="4" xfId="0" applyNumberFormat="1" applyFont="1" applyFill="1" applyBorder="1"/>
    <xf numFmtId="2" fontId="44" fillId="0" borderId="0" xfId="0" applyNumberFormat="1" applyFont="1" applyFill="1"/>
    <xf numFmtId="2" fontId="13" fillId="0" borderId="0" xfId="0" applyNumberFormat="1" applyFont="1" applyFill="1"/>
    <xf numFmtId="2" fontId="4" fillId="0" borderId="0" xfId="0" applyNumberFormat="1" applyFont="1" applyFill="1"/>
    <xf numFmtId="2" fontId="18" fillId="0" borderId="0" xfId="0" applyNumberFormat="1" applyFont="1" applyFill="1"/>
    <xf numFmtId="2" fontId="20" fillId="0" borderId="4" xfId="0" applyNumberFormat="1" applyFont="1" applyFill="1" applyBorder="1" applyAlignment="1"/>
    <xf numFmtId="2" fontId="4" fillId="0" borderId="0" xfId="0" applyNumberFormat="1" applyFont="1" applyFill="1" applyBorder="1"/>
    <xf numFmtId="2" fontId="6" fillId="0" borderId="0" xfId="0" applyNumberFormat="1" applyFont="1" applyFill="1" applyBorder="1"/>
    <xf numFmtId="4" fontId="7" fillId="0" borderId="0" xfId="0" applyNumberFormat="1" applyFont="1" applyFill="1" applyAlignment="1">
      <alignment horizontal="center"/>
    </xf>
    <xf numFmtId="3" fontId="8" fillId="0" borderId="0" xfId="0" applyNumberFormat="1" applyFont="1" applyFill="1"/>
    <xf numFmtId="3" fontId="5" fillId="0" borderId="0" xfId="0" applyNumberFormat="1" applyFont="1" applyFill="1" applyAlignment="1">
      <alignment horizontal="center"/>
    </xf>
    <xf numFmtId="9" fontId="4" fillId="0" borderId="0" xfId="2" applyFont="1" applyFill="1"/>
    <xf numFmtId="0" fontId="8" fillId="0" borderId="0" xfId="0" applyFont="1" applyFill="1"/>
    <xf numFmtId="0" fontId="6" fillId="0" borderId="1" xfId="0" applyFont="1" applyFill="1" applyBorder="1" applyAlignment="1">
      <alignment horizontal="right"/>
    </xf>
    <xf numFmtId="0" fontId="4" fillId="0" borderId="2" xfId="0" applyFont="1" applyFill="1" applyBorder="1"/>
    <xf numFmtId="0" fontId="6" fillId="0" borderId="2" xfId="0" applyFont="1" applyFill="1" applyBorder="1" applyAlignment="1">
      <alignment horizontal="left" vertical="top"/>
    </xf>
    <xf numFmtId="0" fontId="8" fillId="0" borderId="2" xfId="0" applyFont="1" applyFill="1" applyBorder="1"/>
    <xf numFmtId="0" fontId="4" fillId="0" borderId="3" xfId="0" applyFont="1" applyFill="1" applyBorder="1"/>
    <xf numFmtId="0" fontId="8" fillId="0" borderId="0" xfId="0" applyFont="1" applyFill="1" applyBorder="1"/>
    <xf numFmtId="165" fontId="8" fillId="0" borderId="0" xfId="0" applyNumberFormat="1" applyFont="1" applyFill="1" applyBorder="1"/>
    <xf numFmtId="165" fontId="4" fillId="0" borderId="5" xfId="0" applyNumberFormat="1" applyFont="1" applyFill="1" applyBorder="1"/>
    <xf numFmtId="0" fontId="8" fillId="0" borderId="0" xfId="0" applyFont="1" applyFill="1" applyAlignment="1">
      <alignment horizontal="center"/>
    </xf>
    <xf numFmtId="9" fontId="8" fillId="0" borderId="0" xfId="2" applyFont="1" applyFill="1" applyAlignment="1">
      <alignment horizontal="center"/>
    </xf>
    <xf numFmtId="2" fontId="6" fillId="0" borderId="0" xfId="0" applyNumberFormat="1" applyFont="1" applyFill="1" applyBorder="1" applyAlignment="1">
      <alignment horizontal="right"/>
    </xf>
    <xf numFmtId="0" fontId="8" fillId="0" borderId="6" xfId="0" applyFont="1" applyFill="1" applyBorder="1"/>
    <xf numFmtId="0" fontId="4" fillId="0" borderId="5" xfId="0" applyFont="1" applyFill="1" applyBorder="1"/>
    <xf numFmtId="165" fontId="8" fillId="0" borderId="5" xfId="0" applyNumberFormat="1" applyFont="1" applyFill="1" applyBorder="1"/>
    <xf numFmtId="3" fontId="4" fillId="0" borderId="0" xfId="0" applyNumberFormat="1" applyFont="1" applyFill="1"/>
    <xf numFmtId="0" fontId="4" fillId="0" borderId="1" xfId="0" applyFont="1" applyFill="1" applyBorder="1" applyAlignment="1">
      <alignment horizontal="center"/>
    </xf>
    <xf numFmtId="0" fontId="6" fillId="0" borderId="0" xfId="0" applyFont="1" applyFill="1" applyBorder="1" applyAlignment="1">
      <alignment horizontal="center"/>
    </xf>
    <xf numFmtId="0" fontId="4" fillId="0" borderId="6" xfId="0" applyFont="1" applyFill="1" applyBorder="1" applyAlignment="1">
      <alignment horizontal="center"/>
    </xf>
    <xf numFmtId="0" fontId="4" fillId="0" borderId="0" xfId="0" applyFont="1" applyFill="1" applyBorder="1" applyAlignment="1">
      <alignment horizontal="center"/>
    </xf>
    <xf numFmtId="44" fontId="20" fillId="0" borderId="0" xfId="0" applyNumberFormat="1" applyFont="1" applyFill="1" applyAlignment="1"/>
    <xf numFmtId="44" fontId="4" fillId="0" borderId="3" xfId="0" applyNumberFormat="1" applyFont="1" applyFill="1" applyBorder="1"/>
    <xf numFmtId="44" fontId="6" fillId="0" borderId="5" xfId="0" applyNumberFormat="1" applyFont="1" applyFill="1" applyBorder="1"/>
    <xf numFmtId="44" fontId="4" fillId="0" borderId="5" xfId="0" applyNumberFormat="1" applyFont="1" applyFill="1" applyBorder="1"/>
    <xf numFmtId="0" fontId="20" fillId="0" borderId="0" xfId="0" applyFont="1" applyAlignment="1">
      <alignment horizontal="justify" vertical="top" wrapText="1"/>
    </xf>
    <xf numFmtId="49" fontId="20" fillId="0" borderId="0" xfId="0" applyNumberFormat="1" applyFont="1" applyAlignment="1">
      <alignment horizontal="justify" vertical="center"/>
    </xf>
    <xf numFmtId="2" fontId="25" fillId="0" borderId="0" xfId="0" applyNumberFormat="1" applyFont="1" applyFill="1"/>
    <xf numFmtId="0" fontId="4" fillId="0" borderId="0" xfId="1" applyFont="1" applyFill="1" applyAlignment="1">
      <alignment wrapText="1"/>
    </xf>
    <xf numFmtId="0" fontId="47" fillId="0" borderId="0" xfId="0" applyFont="1" applyFill="1" applyAlignment="1">
      <alignment horizontal="left" vertical="top"/>
    </xf>
    <xf numFmtId="0" fontId="48" fillId="0" borderId="0" xfId="0" applyFont="1" applyFill="1" applyAlignment="1">
      <alignment vertical="top"/>
    </xf>
    <xf numFmtId="2" fontId="49" fillId="0" borderId="0" xfId="0" applyNumberFormat="1" applyFont="1" applyFill="1" applyAlignment="1">
      <alignment horizontal="right" vertical="top"/>
    </xf>
    <xf numFmtId="165" fontId="31" fillId="0" borderId="0" xfId="0" applyNumberFormat="1" applyFont="1" applyFill="1"/>
    <xf numFmtId="165" fontId="50" fillId="0" borderId="0" xfId="0" applyNumberFormat="1" applyFont="1" applyFill="1"/>
    <xf numFmtId="4" fontId="31" fillId="0" borderId="0" xfId="0" applyNumberFormat="1" applyFont="1" applyFill="1" applyBorder="1"/>
    <xf numFmtId="44" fontId="31" fillId="0" borderId="0" xfId="0" applyNumberFormat="1" applyFont="1" applyFill="1"/>
    <xf numFmtId="0" fontId="50" fillId="0" borderId="0" xfId="0" applyFont="1" applyFill="1" applyAlignment="1">
      <alignment horizontal="justify" vertical="top" wrapText="1"/>
    </xf>
    <xf numFmtId="165" fontId="48" fillId="0" borderId="0" xfId="0" applyNumberFormat="1" applyFont="1" applyFill="1"/>
    <xf numFmtId="0" fontId="42" fillId="0" borderId="0" xfId="0" applyFont="1" applyFill="1" applyBorder="1"/>
    <xf numFmtId="0" fontId="51" fillId="0" borderId="0" xfId="0" applyFont="1" applyFill="1"/>
    <xf numFmtId="0" fontId="18" fillId="0" borderId="0" xfId="0" quotePrefix="1" applyFont="1" applyAlignment="1">
      <alignment horizontal="justify" vertical="top" wrapText="1"/>
    </xf>
    <xf numFmtId="0" fontId="26" fillId="0" borderId="0" xfId="0" applyFont="1" applyFill="1" applyAlignment="1" applyProtection="1">
      <alignment horizontal="justify" vertical="top" wrapText="1"/>
      <protection hidden="1"/>
    </xf>
    <xf numFmtId="0" fontId="18" fillId="0" borderId="0" xfId="0" applyFont="1" applyFill="1" applyAlignment="1" applyProtection="1">
      <alignment horizontal="justify" vertical="top" wrapText="1"/>
      <protection hidden="1"/>
    </xf>
    <xf numFmtId="9" fontId="4" fillId="0" borderId="0" xfId="2" applyFont="1" applyFill="1" applyAlignment="1">
      <alignment horizontal="center"/>
    </xf>
    <xf numFmtId="0" fontId="18" fillId="0" borderId="0" xfId="0" applyFont="1" applyFill="1" applyBorder="1" applyAlignment="1">
      <alignment vertical="top"/>
    </xf>
    <xf numFmtId="0" fontId="20" fillId="0" borderId="0" xfId="0" applyFont="1" applyFill="1" applyBorder="1" applyAlignment="1">
      <alignment horizontal="right" vertical="top"/>
    </xf>
    <xf numFmtId="0" fontId="20" fillId="0" borderId="0" xfId="0" applyFont="1" applyFill="1" applyBorder="1" applyAlignment="1">
      <alignment vertical="top"/>
    </xf>
    <xf numFmtId="44" fontId="20" fillId="0" borderId="0" xfId="0" applyNumberFormat="1" applyFont="1" applyFill="1" applyBorder="1" applyAlignment="1"/>
    <xf numFmtId="4" fontId="20" fillId="0" borderId="0" xfId="0" applyNumberFormat="1" applyFont="1" applyFill="1" applyBorder="1" applyAlignment="1">
      <alignment horizontal="center"/>
    </xf>
    <xf numFmtId="166" fontId="18" fillId="0" borderId="0" xfId="0" applyNumberFormat="1" applyFont="1" applyFill="1" applyBorder="1"/>
    <xf numFmtId="167" fontId="18" fillId="0" borderId="0" xfId="0" applyNumberFormat="1" applyFont="1" applyFill="1" applyBorder="1"/>
    <xf numFmtId="44" fontId="25" fillId="0" borderId="0" xfId="0" applyNumberFormat="1" applyFont="1" applyFill="1" applyBorder="1"/>
    <xf numFmtId="10" fontId="18" fillId="0" borderId="0" xfId="0" applyNumberFormat="1" applyFont="1" applyFill="1" applyBorder="1"/>
    <xf numFmtId="165" fontId="20" fillId="0" borderId="7" xfId="0" applyNumberFormat="1" applyFont="1" applyFill="1" applyBorder="1" applyAlignment="1">
      <alignment horizontal="center" wrapText="1"/>
    </xf>
    <xf numFmtId="10" fontId="20" fillId="0" borderId="7" xfId="0" applyNumberFormat="1" applyFont="1" applyFill="1" applyBorder="1" applyAlignment="1">
      <alignment horizontal="center"/>
    </xf>
    <xf numFmtId="0" fontId="18" fillId="0" borderId="0" xfId="0" applyFont="1" applyFill="1" applyBorder="1" applyAlignment="1">
      <alignment horizontal="right"/>
    </xf>
    <xf numFmtId="0" fontId="18" fillId="0" borderId="0" xfId="0" applyFont="1" applyFill="1" applyBorder="1" applyAlignment="1">
      <alignment horizontal="justify" vertical="top" wrapText="1"/>
    </xf>
    <xf numFmtId="0" fontId="20" fillId="0" borderId="0" xfId="0" applyFont="1" applyFill="1" applyBorder="1" applyAlignment="1">
      <alignment horizontal="right"/>
    </xf>
    <xf numFmtId="0" fontId="18" fillId="0" borderId="0" xfId="0" applyFont="1" applyFill="1" applyBorder="1" applyAlignment="1"/>
    <xf numFmtId="0" fontId="27" fillId="0" borderId="0" xfId="0" applyFont="1" applyFill="1" applyBorder="1" applyAlignment="1">
      <alignment vertical="top"/>
    </xf>
    <xf numFmtId="0" fontId="26" fillId="0" borderId="0" xfId="0" applyFont="1" applyFill="1" applyBorder="1"/>
    <xf numFmtId="0" fontId="18" fillId="0" borderId="0" xfId="0" applyFont="1" applyFill="1" applyBorder="1" applyAlignment="1" applyProtection="1">
      <alignment vertical="top" wrapText="1"/>
      <protection hidden="1"/>
    </xf>
    <xf numFmtId="0" fontId="18" fillId="0" borderId="0" xfId="0" applyFont="1" applyFill="1" applyBorder="1" applyAlignment="1" applyProtection="1">
      <alignment horizontal="center"/>
      <protection hidden="1"/>
    </xf>
    <xf numFmtId="164" fontId="20" fillId="0" borderId="0" xfId="0" applyNumberFormat="1" applyFont="1" applyFill="1" applyBorder="1" applyAlignment="1">
      <alignment horizontal="center" wrapText="1"/>
    </xf>
    <xf numFmtId="164" fontId="18" fillId="0" borderId="0" xfId="0" applyNumberFormat="1" applyFont="1" applyFill="1" applyBorder="1"/>
    <xf numFmtId="0" fontId="4" fillId="0" borderId="0" xfId="0" applyFont="1" applyFill="1" applyBorder="1" applyAlignment="1">
      <alignment horizontal="right"/>
    </xf>
    <xf numFmtId="4" fontId="4" fillId="0" borderId="0" xfId="0" applyNumberFormat="1" applyFont="1" applyFill="1" applyBorder="1" applyAlignment="1">
      <alignment horizontal="center"/>
    </xf>
    <xf numFmtId="166" fontId="4" fillId="0" borderId="0" xfId="0" applyNumberFormat="1" applyFont="1" applyFill="1" applyBorder="1"/>
    <xf numFmtId="0" fontId="9" fillId="0" borderId="0" xfId="0" applyFont="1" applyFill="1" applyBorder="1" applyAlignment="1">
      <alignment horizontal="right"/>
    </xf>
    <xf numFmtId="0" fontId="9" fillId="0" borderId="0" xfId="0" applyFont="1" applyFill="1" applyBorder="1"/>
    <xf numFmtId="0" fontId="2" fillId="0" borderId="0" xfId="0" applyFont="1" applyFill="1" applyBorder="1" applyAlignment="1">
      <alignment horizontal="right"/>
    </xf>
    <xf numFmtId="0" fontId="12" fillId="0" borderId="0" xfId="0" applyFont="1" applyFill="1" applyBorder="1"/>
    <xf numFmtId="0" fontId="11" fillId="0" borderId="0" xfId="0" applyFont="1" applyFill="1" applyBorder="1" applyAlignment="1">
      <alignment horizontal="justify" vertical="top" wrapText="1"/>
    </xf>
    <xf numFmtId="0" fontId="10" fillId="0" borderId="0" xfId="0" applyFont="1" applyFill="1" applyBorder="1"/>
    <xf numFmtId="0" fontId="28" fillId="0" borderId="0" xfId="0" applyFont="1" applyFill="1" applyBorder="1" applyAlignment="1">
      <alignment horizontal="right"/>
    </xf>
    <xf numFmtId="0" fontId="13" fillId="0" borderId="0" xfId="0" applyFont="1" applyFill="1" applyBorder="1"/>
    <xf numFmtId="0" fontId="16" fillId="0" borderId="0" xfId="0" applyFont="1" applyFill="1" applyBorder="1" applyAlignment="1">
      <alignment horizontal="justify" vertical="top" wrapText="1"/>
    </xf>
    <xf numFmtId="0" fontId="17" fillId="0" borderId="0" xfId="0" applyFont="1" applyFill="1" applyBorder="1"/>
    <xf numFmtId="4" fontId="6" fillId="0" borderId="0" xfId="0" applyNumberFormat="1" applyFont="1" applyFill="1" applyBorder="1" applyAlignment="1">
      <alignment horizontal="center"/>
    </xf>
    <xf numFmtId="2" fontId="6" fillId="0" borderId="0" xfId="0" applyNumberFormat="1" applyFont="1" applyFill="1" applyBorder="1" applyAlignment="1">
      <alignment horizontal="center" wrapText="1"/>
    </xf>
    <xf numFmtId="10" fontId="4" fillId="0" borderId="0" xfId="0" applyNumberFormat="1" applyFont="1" applyFill="1" applyBorder="1"/>
    <xf numFmtId="0" fontId="12" fillId="0" borderId="0" xfId="0" applyFont="1" applyFill="1" applyBorder="1" applyAlignment="1">
      <alignment horizontal="right"/>
    </xf>
    <xf numFmtId="2" fontId="9" fillId="0" borderId="0" xfId="0" applyNumberFormat="1" applyFont="1" applyFill="1" applyBorder="1"/>
    <xf numFmtId="0" fontId="12" fillId="0" borderId="0" xfId="0" applyFont="1" applyFill="1" applyBorder="1" applyAlignment="1">
      <alignment horizontal="justify" vertical="top" wrapText="1"/>
    </xf>
    <xf numFmtId="0" fontId="39" fillId="0" borderId="0" xfId="0" applyFont="1" applyFill="1" applyBorder="1" applyAlignment="1">
      <alignment horizontal="right"/>
    </xf>
    <xf numFmtId="0" fontId="40" fillId="0" borderId="0" xfId="0" applyFont="1" applyFill="1" applyBorder="1"/>
    <xf numFmtId="0" fontId="41" fillId="0" borderId="0" xfId="0" applyFont="1" applyFill="1" applyBorder="1" applyAlignment="1">
      <alignment horizontal="justify" vertical="top" wrapText="1"/>
    </xf>
    <xf numFmtId="2" fontId="40" fillId="0" borderId="0" xfId="0" applyNumberFormat="1" applyFont="1" applyFill="1" applyBorder="1"/>
    <xf numFmtId="2" fontId="20" fillId="0" borderId="0" xfId="0" applyNumberFormat="1" applyFont="1" applyFill="1" applyBorder="1" applyAlignment="1">
      <alignment horizontal="center" wrapText="1"/>
    </xf>
    <xf numFmtId="2" fontId="18" fillId="0" borderId="0" xfId="0" applyNumberFormat="1" applyFont="1" applyFill="1" applyBorder="1"/>
    <xf numFmtId="165" fontId="6" fillId="0" borderId="0" xfId="0" applyNumberFormat="1" applyFont="1" applyFill="1" applyBorder="1" applyAlignment="1">
      <alignment horizontal="center" wrapText="1"/>
    </xf>
    <xf numFmtId="4" fontId="6" fillId="0" borderId="0" xfId="0" applyNumberFormat="1" applyFont="1" applyFill="1" applyBorder="1"/>
    <xf numFmtId="0" fontId="6" fillId="0" borderId="0" xfId="0" applyFont="1" applyFill="1" applyBorder="1" applyAlignment="1">
      <alignment vertical="top" wrapText="1"/>
    </xf>
    <xf numFmtId="0" fontId="4" fillId="0" borderId="0" xfId="0" applyFont="1" applyFill="1" applyBorder="1" applyAlignment="1">
      <alignment horizontal="left"/>
    </xf>
    <xf numFmtId="4" fontId="4" fillId="0" borderId="0" xfId="0" applyNumberFormat="1" applyFont="1" applyFill="1" applyBorder="1" applyAlignment="1">
      <alignment horizontal="right"/>
    </xf>
    <xf numFmtId="0" fontId="4" fillId="0" borderId="0" xfId="0" applyFont="1" applyFill="1" applyBorder="1" applyAlignment="1">
      <alignment vertical="top" wrapText="1"/>
    </xf>
    <xf numFmtId="44" fontId="25" fillId="0" borderId="6" xfId="0" applyNumberFormat="1" applyFont="1" applyFill="1" applyBorder="1"/>
    <xf numFmtId="0" fontId="53" fillId="0" borderId="0" xfId="0" applyFont="1"/>
  </cellXfs>
  <cellStyles count="3">
    <cellStyle name="Normal" xfId="0" builtinId="0"/>
    <cellStyle name="Normal_Srce_troskovnik_arh_faza_1" xfId="1" xr:uid="{00000000-0005-0000-0000-00000000000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Renato\My%20Documents\Izbor\Izbor_TR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E"/>
      <sheetName val="Naslovnica"/>
      <sheetName val="1.  ZEMLJANI"/>
      <sheetName val="2. BET. I ARM_BET"/>
      <sheetName val="3. ARMIRAČKI"/>
      <sheetName val="4. ZIDARSKI"/>
      <sheetName val="5. TESARSKI"/>
      <sheetName val="6. IZOLATERSKI"/>
      <sheetName val="7. FASADERSKI"/>
      <sheetName val="8. LIMARSKI"/>
      <sheetName val="9. SOB. LIČILAČKI"/>
      <sheetName val="10. KERAMIČARSKI"/>
      <sheetName val="11. PARKETARSKI"/>
      <sheetName val="12. STOLARSKI"/>
      <sheetName val="13. AL. BRAVARSKI"/>
      <sheetName val="14. PVC STOLARIJA"/>
      <sheetName val="15. OSTALI"/>
      <sheetName val="REKAPITULACIJ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48"/>
  <sheetViews>
    <sheetView tabSelected="1" zoomScaleNormal="100" zoomScaleSheetLayoutView="100" workbookViewId="0">
      <selection activeCell="D46" sqref="D46"/>
    </sheetView>
  </sheetViews>
  <sheetFormatPr defaultColWidth="7.08984375" defaultRowHeight="13.2"/>
  <cols>
    <col min="1" max="1" width="5.81640625" style="47" customWidth="1"/>
    <col min="2" max="2" width="13.36328125" style="47" customWidth="1"/>
    <col min="3" max="3" width="35.08984375" style="47" customWidth="1"/>
    <col min="4" max="16384" width="7.08984375" style="47"/>
  </cols>
  <sheetData>
    <row r="1" spans="2:3" s="46" customFormat="1">
      <c r="B1" s="45"/>
    </row>
    <row r="2" spans="2:3" s="46" customFormat="1"/>
    <row r="5" spans="2:3">
      <c r="B5" s="47" t="s">
        <v>57</v>
      </c>
      <c r="C5" s="48" t="s">
        <v>150</v>
      </c>
    </row>
    <row r="6" spans="2:3">
      <c r="C6" s="48" t="s">
        <v>151</v>
      </c>
    </row>
    <row r="7" spans="2:3">
      <c r="C7" s="47" t="s">
        <v>83</v>
      </c>
    </row>
    <row r="9" spans="2:3">
      <c r="B9" s="47" t="s">
        <v>58</v>
      </c>
      <c r="C9" s="48" t="s">
        <v>152</v>
      </c>
    </row>
    <row r="10" spans="2:3">
      <c r="C10" s="220" t="s">
        <v>153</v>
      </c>
    </row>
    <row r="11" spans="2:3">
      <c r="C11" s="48" t="s">
        <v>154</v>
      </c>
    </row>
    <row r="12" spans="2:3">
      <c r="C12" s="49" t="s">
        <v>83</v>
      </c>
    </row>
    <row r="23" spans="3:3" ht="24.6">
      <c r="C23" s="50" t="s">
        <v>39</v>
      </c>
    </row>
    <row r="24" spans="3:3" ht="24.6">
      <c r="C24" s="50" t="s">
        <v>33</v>
      </c>
    </row>
    <row r="26" spans="3:3" ht="14.4">
      <c r="C26" s="289" t="s">
        <v>211</v>
      </c>
    </row>
    <row r="46" spans="2:4">
      <c r="B46" s="48" t="s">
        <v>209</v>
      </c>
      <c r="D46" s="51"/>
    </row>
    <row r="47" spans="2:4">
      <c r="D47" s="51"/>
    </row>
    <row r="48" spans="2:4">
      <c r="D48" s="52"/>
    </row>
  </sheetData>
  <phoneticPr fontId="0" type="noConversion"/>
  <pageMargins left="0.94488188976377963" right="0.55118110236220474" top="1.8229166666666667" bottom="0.78740157480314965" header="0.43307086614173229" footer="0.51181102362204722"/>
  <pageSetup paperSize="9" orientation="portrait" horizontalDpi="4294967293" verticalDpi="96"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K51"/>
  <sheetViews>
    <sheetView zoomScaleNormal="100" zoomScaleSheetLayoutView="100" workbookViewId="0">
      <selection activeCell="D5" sqref="D5"/>
    </sheetView>
  </sheetViews>
  <sheetFormatPr defaultColWidth="8.81640625" defaultRowHeight="11.4"/>
  <cols>
    <col min="1" max="1" width="3.453125" style="1" customWidth="1"/>
    <col min="2" max="2" width="2.6328125" style="1" customWidth="1"/>
    <col min="3" max="3" width="2.36328125" style="1" customWidth="1"/>
    <col min="4" max="4" width="36.90625" style="1" customWidth="1"/>
    <col min="5" max="5" width="4.54296875" style="1" customWidth="1"/>
    <col min="6" max="6" width="7.36328125" style="185" customWidth="1"/>
    <col min="7" max="7" width="7.36328125" style="1" hidden="1" customWidth="1"/>
    <col min="8" max="8" width="9.08984375" style="1" hidden="1" customWidth="1"/>
    <col min="9" max="9" width="9.08984375" style="1" customWidth="1"/>
    <col min="10" max="11" width="9.08984375" style="1" hidden="1" customWidth="1"/>
    <col min="12" max="12" width="11.81640625" style="41" customWidth="1"/>
    <col min="13" max="13" width="9.453125" style="1" customWidth="1"/>
    <col min="14" max="16" width="8.81640625" style="1" customWidth="1"/>
    <col min="17" max="17" width="9.90625" style="1" customWidth="1"/>
    <col min="18" max="32" width="8.81640625" style="1" customWidth="1"/>
    <col min="33" max="33" width="38.08984375" style="1" customWidth="1"/>
    <col min="34" max="16384" width="8.81640625" style="1"/>
  </cols>
  <sheetData>
    <row r="1" spans="1:37" ht="12">
      <c r="A1" s="53"/>
      <c r="B1" s="53"/>
      <c r="C1" s="53"/>
      <c r="D1" s="240"/>
      <c r="E1" s="241"/>
      <c r="F1" s="280"/>
      <c r="G1" s="5"/>
      <c r="H1" s="53"/>
      <c r="I1" s="244"/>
      <c r="J1" s="53"/>
      <c r="K1" s="53"/>
      <c r="L1" s="145"/>
      <c r="M1" s="143"/>
      <c r="N1" s="143"/>
      <c r="O1" s="143"/>
      <c r="P1" s="143"/>
      <c r="Q1" s="143"/>
      <c r="R1" s="143"/>
      <c r="S1" s="143"/>
      <c r="T1" s="143"/>
      <c r="U1" s="143"/>
      <c r="V1" s="143"/>
      <c r="W1" s="143"/>
      <c r="X1" s="143"/>
      <c r="Y1" s="143"/>
      <c r="Z1" s="143"/>
      <c r="AA1" s="53"/>
      <c r="AB1" s="53"/>
      <c r="AC1" s="53"/>
      <c r="AD1" s="53"/>
      <c r="AE1" s="53"/>
      <c r="AF1" s="53"/>
      <c r="AG1" s="53"/>
      <c r="AH1" s="53"/>
      <c r="AI1" s="53"/>
      <c r="AJ1" s="53"/>
      <c r="AK1" s="53"/>
    </row>
    <row r="2" spans="1:37">
      <c r="A2" s="53"/>
      <c r="B2" s="53"/>
      <c r="C2" s="53"/>
      <c r="D2" s="53"/>
      <c r="E2" s="53"/>
      <c r="F2" s="281"/>
      <c r="G2" s="53"/>
      <c r="H2" s="53"/>
      <c r="I2" s="53"/>
      <c r="J2" s="53"/>
      <c r="K2" s="53"/>
      <c r="L2" s="74"/>
      <c r="M2" s="54"/>
      <c r="N2" s="54"/>
      <c r="O2" s="54"/>
      <c r="P2" s="54"/>
      <c r="Q2" s="54"/>
      <c r="R2" s="54"/>
      <c r="S2" s="54"/>
      <c r="T2" s="54"/>
      <c r="U2" s="54"/>
      <c r="V2" s="54"/>
      <c r="W2" s="54"/>
      <c r="X2" s="54"/>
      <c r="Y2" s="54"/>
      <c r="Z2" s="54"/>
      <c r="AA2" s="54"/>
      <c r="AB2" s="53"/>
      <c r="AC2" s="53"/>
      <c r="AD2" s="53"/>
      <c r="AE2" s="53"/>
      <c r="AF2" s="53"/>
      <c r="AG2" s="53"/>
      <c r="AH2" s="53"/>
      <c r="AI2" s="53"/>
      <c r="AJ2" s="53"/>
      <c r="AK2" s="53"/>
    </row>
    <row r="3" spans="1:37" ht="12">
      <c r="A3" s="249" t="s">
        <v>51</v>
      </c>
      <c r="B3" s="53"/>
      <c r="C3" s="53"/>
      <c r="D3" s="11" t="s">
        <v>197</v>
      </c>
      <c r="E3" s="53"/>
      <c r="F3" s="281"/>
      <c r="G3" s="53"/>
      <c r="H3" s="53"/>
      <c r="I3" s="53"/>
      <c r="J3" s="53"/>
      <c r="K3" s="53"/>
      <c r="L3" s="74"/>
      <c r="M3" s="54"/>
      <c r="N3" s="54"/>
      <c r="O3" s="54"/>
      <c r="P3" s="54"/>
      <c r="Q3" s="54"/>
      <c r="R3" s="54"/>
      <c r="S3" s="54"/>
      <c r="T3" s="54"/>
      <c r="U3" s="54"/>
      <c r="V3" s="54"/>
      <c r="W3" s="54"/>
      <c r="X3" s="54"/>
      <c r="Y3" s="54"/>
      <c r="Z3" s="54"/>
      <c r="AA3" s="54"/>
      <c r="AB3" s="53"/>
      <c r="AC3" s="53"/>
      <c r="AD3" s="53"/>
      <c r="AE3" s="53"/>
      <c r="AF3" s="53"/>
      <c r="AG3" s="53"/>
      <c r="AH3" s="53"/>
      <c r="AI3" s="53"/>
      <c r="AJ3" s="53"/>
      <c r="AK3" s="53"/>
    </row>
    <row r="4" spans="1:37" ht="12">
      <c r="A4" s="249"/>
      <c r="B4" s="53"/>
      <c r="C4" s="53"/>
      <c r="D4" s="248"/>
      <c r="E4" s="53"/>
      <c r="F4" s="281"/>
      <c r="G4" s="53"/>
      <c r="H4" s="53"/>
      <c r="I4" s="53"/>
      <c r="J4" s="53"/>
      <c r="K4" s="53"/>
      <c r="L4" s="74"/>
      <c r="M4" s="54"/>
      <c r="N4" s="54"/>
      <c r="O4" s="54"/>
      <c r="P4" s="54"/>
      <c r="Q4" s="54"/>
      <c r="R4" s="54"/>
      <c r="S4" s="54"/>
      <c r="T4" s="54"/>
      <c r="U4" s="54"/>
      <c r="V4" s="54"/>
      <c r="W4" s="54"/>
      <c r="X4" s="54"/>
      <c r="Y4" s="54"/>
      <c r="Z4" s="54"/>
      <c r="AA4" s="54"/>
      <c r="AB4" s="53"/>
      <c r="AC4" s="53"/>
      <c r="AD4" s="53"/>
      <c r="AE4" s="53"/>
      <c r="AF4" s="53"/>
      <c r="AG4" s="53"/>
      <c r="AH4" s="53"/>
      <c r="AI4" s="53"/>
      <c r="AJ4" s="53"/>
      <c r="AK4" s="53"/>
    </row>
    <row r="5" spans="1:37" ht="12">
      <c r="A5" s="35"/>
      <c r="B5" s="7"/>
      <c r="D5" s="15"/>
      <c r="G5" s="16"/>
      <c r="I5" s="17"/>
    </row>
    <row r="6" spans="1:37" s="26" customFormat="1" ht="12">
      <c r="A6" s="35"/>
      <c r="B6" s="7"/>
      <c r="C6" s="1"/>
      <c r="D6" s="23"/>
      <c r="E6" s="1"/>
      <c r="F6" s="219"/>
      <c r="G6" s="16"/>
      <c r="I6" s="17"/>
      <c r="L6" s="42"/>
    </row>
    <row r="7" spans="1:37" s="26" customFormat="1" ht="45.6">
      <c r="A7" s="35" t="str">
        <f>IF(OR(B7="",B7= " ")," ",$A$3)</f>
        <v>09.</v>
      </c>
      <c r="B7" s="7">
        <f>IF(AND(D7&gt;0,NOT(D7=" "),NOT(D6&gt;0)),1+(COUNTIF($B$3:B6,"&gt;0"))," ")</f>
        <v>1</v>
      </c>
      <c r="C7" s="1"/>
      <c r="D7" s="27" t="s">
        <v>213</v>
      </c>
      <c r="E7" s="1" t="s">
        <v>198</v>
      </c>
      <c r="F7" s="219">
        <v>1</v>
      </c>
      <c r="G7" s="16"/>
      <c r="I7" s="17"/>
      <c r="L7" s="41">
        <f>F7*I7</f>
        <v>0</v>
      </c>
    </row>
    <row r="8" spans="1:37" s="26" customFormat="1" ht="12.75" customHeight="1">
      <c r="A8" s="35"/>
      <c r="B8" s="7"/>
      <c r="C8" s="1"/>
      <c r="D8" s="23"/>
      <c r="E8" s="1"/>
      <c r="F8" s="219"/>
      <c r="G8" s="16"/>
      <c r="I8" s="17"/>
      <c r="L8" s="42"/>
    </row>
    <row r="9" spans="1:37" ht="12.6" thickBot="1">
      <c r="A9" s="35"/>
      <c r="B9" s="7"/>
      <c r="D9" s="23"/>
      <c r="G9" s="6"/>
      <c r="L9" s="75"/>
    </row>
    <row r="10" spans="1:37" s="66" customFormat="1" ht="12">
      <c r="A10" s="68" t="str">
        <f>$A$3</f>
        <v>09.</v>
      </c>
      <c r="B10" s="69"/>
      <c r="C10" s="126"/>
      <c r="D10" s="69" t="s">
        <v>185</v>
      </c>
      <c r="E10" s="126"/>
      <c r="F10" s="186"/>
      <c r="G10" s="126"/>
      <c r="H10" s="126"/>
      <c r="I10" s="127"/>
      <c r="J10" s="126"/>
      <c r="K10" s="126"/>
      <c r="L10" s="167">
        <f>SUM(L5:L8)</f>
        <v>0</v>
      </c>
    </row>
    <row r="11" spans="1:37" ht="12">
      <c r="A11" s="35"/>
      <c r="B11" s="7"/>
      <c r="D11" s="165"/>
    </row>
    <row r="12" spans="1:37" ht="12">
      <c r="D12" s="10"/>
    </row>
    <row r="13" spans="1:37" ht="12">
      <c r="D13" s="10"/>
    </row>
    <row r="14" spans="1:37">
      <c r="D14" s="15"/>
    </row>
    <row r="17" ht="38.25" customHeight="1"/>
    <row r="48" ht="57.75" customHeight="1"/>
    <row r="51" ht="30" customHeight="1"/>
  </sheetData>
  <phoneticPr fontId="0" type="noConversion"/>
  <pageMargins left="0.94488188976377963" right="0.55118110236220474" top="1.0236220472440944" bottom="0.78740157480314965" header="0.43307086614173229" footer="0.51181102362204722"/>
  <pageSetup paperSize="9" scale="92" orientation="portrait" r:id="rId1"/>
  <headerFooter alignWithMargins="0">
    <oddHeader>&amp;L&amp;9Ured ovlaštene arhitektice Zrinka Salopek Debelić
Investitor: Pučko otvoreno učilište Rab, Bobotine 1/A, Rab 
Građevina: Unutrašnje uređenje poslovnog prostora u prizemlju zgrade</oddHeader>
    <oddFooter>&amp;L&amp;10 9. PODOPOLAGALAČKI RADOVI&amp;R&amp;"Arial,Regular"&amp;10Str.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S87"/>
  <sheetViews>
    <sheetView topLeftCell="A25" zoomScaleNormal="100" zoomScaleSheetLayoutView="100" workbookViewId="0">
      <selection activeCell="H36" sqref="H36"/>
    </sheetView>
  </sheetViews>
  <sheetFormatPr defaultColWidth="8.81640625" defaultRowHeight="13.2"/>
  <cols>
    <col min="1" max="1" width="3.36328125" style="120" customWidth="1"/>
    <col min="2" max="2" width="3.36328125" style="131" customWidth="1"/>
    <col min="3" max="3" width="2.36328125" style="18" customWidth="1"/>
    <col min="4" max="4" width="31.36328125" style="18" customWidth="1"/>
    <col min="5" max="5" width="7" style="18" customWidth="1"/>
    <col min="6" max="6" width="7.36328125" style="18" customWidth="1"/>
    <col min="7" max="7" width="8.90625" style="18" customWidth="1"/>
    <col min="8" max="8" width="9.08984375" style="137" customWidth="1"/>
    <col min="9" max="9" width="9.08984375" style="18" customWidth="1"/>
    <col min="10" max="11" width="9.08984375" style="18" hidden="1" customWidth="1"/>
    <col min="12" max="16384" width="8.81640625" style="18"/>
  </cols>
  <sheetData>
    <row r="1" spans="1:19" s="147" customFormat="1">
      <c r="A1" s="135"/>
      <c r="B1" s="210"/>
      <c r="C1" s="212"/>
      <c r="D1" s="270"/>
      <c r="E1" s="259"/>
      <c r="F1" s="282"/>
      <c r="G1" s="121"/>
      <c r="H1" s="139"/>
      <c r="I1" s="272"/>
      <c r="L1" s="97"/>
      <c r="M1" s="98"/>
      <c r="N1" s="98"/>
      <c r="O1" s="98"/>
      <c r="P1" s="98"/>
      <c r="Q1" s="98"/>
      <c r="R1" s="98"/>
      <c r="S1" s="98"/>
    </row>
    <row r="2" spans="1:19" ht="13.8" thickBot="1">
      <c r="A2" s="135"/>
      <c r="B2" s="134"/>
      <c r="C2" s="99"/>
      <c r="D2" s="99"/>
      <c r="E2" s="99"/>
      <c r="F2" s="99"/>
      <c r="G2" s="99"/>
      <c r="H2" s="139"/>
      <c r="I2" s="99"/>
      <c r="L2" s="99"/>
      <c r="M2" s="100"/>
      <c r="N2" s="100"/>
      <c r="O2" s="100"/>
      <c r="P2" s="100"/>
      <c r="Q2" s="100"/>
    </row>
    <row r="3" spans="1:19" ht="13.8" thickBot="1">
      <c r="A3" s="128" t="s">
        <v>13</v>
      </c>
      <c r="B3" s="283"/>
      <c r="C3" s="134"/>
      <c r="D3" s="284" t="s">
        <v>54</v>
      </c>
      <c r="E3" s="285"/>
      <c r="F3" s="286"/>
      <c r="G3" s="286"/>
      <c r="H3" s="139"/>
      <c r="I3" s="154"/>
      <c r="J3" s="149"/>
      <c r="K3" s="149"/>
      <c r="L3" s="99"/>
      <c r="M3" s="100"/>
      <c r="N3" s="100"/>
      <c r="O3" s="100"/>
      <c r="P3" s="100"/>
      <c r="Q3" s="100"/>
    </row>
    <row r="4" spans="1:19">
      <c r="A4" s="128"/>
      <c r="B4" s="129" t="str">
        <f>IF(AND(D4&gt;0,NOT(D4=" "),NOT(D3&gt;0)),IF(B3=" ",IF(B2=" ",IF(B1=" ",IF(#REF!=" ",IF(#REF!=" ",IF(#REF!=" ",1,#REF!+1),#REF!+1),#REF!+1),B1+1),B2+1),1+B3)," ")</f>
        <v xml:space="preserve"> </v>
      </c>
      <c r="C4" s="99"/>
      <c r="D4" s="287"/>
      <c r="E4" s="285"/>
      <c r="F4" s="286"/>
      <c r="G4" s="286"/>
      <c r="H4" s="139"/>
      <c r="I4" s="154"/>
      <c r="J4" s="150"/>
      <c r="K4" s="150"/>
      <c r="L4" s="99"/>
      <c r="M4" s="100"/>
      <c r="N4" s="100"/>
      <c r="O4" s="100"/>
      <c r="P4" s="100"/>
      <c r="Q4" s="100"/>
    </row>
    <row r="5" spans="1:19">
      <c r="A5" s="94"/>
      <c r="B5" s="18"/>
      <c r="D5" s="151"/>
      <c r="F5" s="148"/>
      <c r="G5" s="148"/>
      <c r="I5" s="148"/>
      <c r="J5" s="148"/>
      <c r="K5" s="148"/>
      <c r="L5" s="99"/>
      <c r="M5" s="100"/>
      <c r="N5" s="100"/>
      <c r="O5" s="100"/>
      <c r="P5" s="100"/>
      <c r="Q5" s="100"/>
    </row>
    <row r="6" spans="1:19" ht="239.4">
      <c r="A6" s="94"/>
      <c r="B6" s="18"/>
      <c r="D6" s="40" t="s">
        <v>124</v>
      </c>
      <c r="F6" s="148"/>
      <c r="G6" s="148"/>
      <c r="I6" s="148"/>
      <c r="J6" s="148"/>
      <c r="K6" s="148"/>
      <c r="L6" s="99"/>
      <c r="M6" s="100"/>
      <c r="N6" s="100"/>
      <c r="O6" s="100"/>
      <c r="P6" s="100"/>
      <c r="Q6" s="100"/>
    </row>
    <row r="7" spans="1:19" ht="205.2">
      <c r="A7" s="94"/>
      <c r="B7" s="18"/>
      <c r="D7" s="40" t="s">
        <v>125</v>
      </c>
      <c r="F7" s="148"/>
      <c r="G7" s="148"/>
      <c r="I7" s="148"/>
      <c r="J7" s="148"/>
      <c r="K7" s="148"/>
      <c r="L7" s="99"/>
      <c r="M7" s="152"/>
      <c r="N7" s="152"/>
      <c r="O7" s="152"/>
      <c r="P7" s="152"/>
      <c r="Q7" s="152"/>
    </row>
    <row r="8" spans="1:19" ht="125.4">
      <c r="A8" s="94"/>
      <c r="B8" s="18"/>
      <c r="D8" s="40" t="s">
        <v>148</v>
      </c>
      <c r="F8" s="148"/>
      <c r="G8" s="148"/>
      <c r="I8" s="148"/>
      <c r="J8" s="148"/>
      <c r="K8" s="148"/>
      <c r="L8" s="99"/>
      <c r="M8" s="152"/>
      <c r="N8" s="152"/>
      <c r="O8" s="152"/>
      <c r="P8" s="152"/>
      <c r="Q8" s="152"/>
    </row>
    <row r="9" spans="1:19" ht="136.80000000000001">
      <c r="A9" s="94"/>
      <c r="B9" s="18"/>
      <c r="D9" s="40" t="s">
        <v>126</v>
      </c>
      <c r="F9" s="148"/>
      <c r="G9" s="148"/>
      <c r="I9" s="148"/>
      <c r="J9" s="148"/>
      <c r="K9" s="148"/>
    </row>
    <row r="10" spans="1:19" ht="47.4">
      <c r="A10" s="94"/>
      <c r="B10" s="18"/>
      <c r="D10" s="40" t="s">
        <v>127</v>
      </c>
      <c r="F10" s="148"/>
      <c r="G10" s="148"/>
      <c r="I10" s="148"/>
      <c r="J10" s="148"/>
      <c r="K10" s="148"/>
    </row>
    <row r="11" spans="1:19">
      <c r="A11" s="122"/>
      <c r="B11" s="123"/>
      <c r="D11" s="125"/>
      <c r="F11" s="148"/>
      <c r="G11" s="153"/>
      <c r="I11" s="154"/>
      <c r="J11" s="148"/>
      <c r="K11" s="148"/>
    </row>
    <row r="12" spans="1:19">
      <c r="A12" s="122"/>
      <c r="B12" s="123"/>
      <c r="D12" s="125"/>
      <c r="F12" s="148"/>
      <c r="G12" s="153"/>
      <c r="I12" s="154"/>
      <c r="J12" s="148"/>
      <c r="K12" s="148"/>
    </row>
    <row r="13" spans="1:19" ht="66">
      <c r="A13" s="122" t="str">
        <f>IF(OR(B13="",B13= " ")," ",$A$3)</f>
        <v>10.</v>
      </c>
      <c r="B13" s="123">
        <f>IF(AND(D13&gt;0,NOT(D13=" "),NOT(D12&gt;0)),1+(COUNTIF($B$5:B12,"&gt;0"))," ")</f>
        <v>1</v>
      </c>
      <c r="D13" s="125" t="s">
        <v>169</v>
      </c>
      <c r="F13" s="148"/>
      <c r="G13" s="153"/>
      <c r="I13" s="154"/>
      <c r="J13" s="148"/>
      <c r="K13" s="148"/>
    </row>
    <row r="14" spans="1:19">
      <c r="A14" s="122"/>
      <c r="B14" s="123"/>
      <c r="C14" s="18" t="s">
        <v>25</v>
      </c>
      <c r="D14" s="125" t="s">
        <v>99</v>
      </c>
      <c r="E14" s="18" t="s">
        <v>76</v>
      </c>
      <c r="F14" s="148">
        <v>27.3</v>
      </c>
      <c r="G14" s="153"/>
      <c r="H14" s="137">
        <f>F14*G14</f>
        <v>0</v>
      </c>
      <c r="I14" s="154"/>
      <c r="J14" s="148"/>
      <c r="K14" s="148"/>
    </row>
    <row r="15" spans="1:19">
      <c r="A15" s="122"/>
      <c r="B15" s="123"/>
      <c r="C15" s="18" t="s">
        <v>26</v>
      </c>
      <c r="D15" s="125" t="s">
        <v>68</v>
      </c>
      <c r="E15" s="18" t="s">
        <v>76</v>
      </c>
      <c r="F15" s="148">
        <v>64.099999999999994</v>
      </c>
      <c r="G15" s="153"/>
      <c r="H15" s="137">
        <f>F15*G15</f>
        <v>0</v>
      </c>
      <c r="I15" s="154"/>
      <c r="J15" s="148"/>
      <c r="K15" s="148"/>
    </row>
    <row r="16" spans="1:19">
      <c r="A16" s="122"/>
      <c r="B16" s="123"/>
      <c r="D16" s="125"/>
      <c r="F16" s="148"/>
      <c r="G16" s="153"/>
      <c r="I16" s="154"/>
      <c r="J16" s="148"/>
      <c r="K16" s="148"/>
    </row>
    <row r="17" spans="1:11">
      <c r="A17" s="156"/>
      <c r="B17" s="157"/>
      <c r="D17" s="125"/>
      <c r="F17" s="148"/>
      <c r="G17" s="153"/>
      <c r="I17" s="154"/>
      <c r="J17" s="148"/>
      <c r="K17" s="148"/>
    </row>
    <row r="18" spans="1:11" ht="52.8">
      <c r="A18" s="122" t="str">
        <f>IF(OR(B18="",B18= " ")," ",$A$3)</f>
        <v>10.</v>
      </c>
      <c r="B18" s="123">
        <f>IF(AND(D18&gt;0,NOT(D18=" "),NOT(D17&gt;0)),1+(COUNTIF($B$5:B17,"&gt;0"))," ")</f>
        <v>2</v>
      </c>
      <c r="D18" s="125" t="s">
        <v>170</v>
      </c>
      <c r="E18" s="18" t="s">
        <v>76</v>
      </c>
      <c r="F18" s="148">
        <v>80</v>
      </c>
      <c r="G18" s="153"/>
      <c r="H18" s="137">
        <f>F18*G18</f>
        <v>0</v>
      </c>
      <c r="I18" s="154"/>
      <c r="J18" s="148"/>
      <c r="K18" s="148"/>
    </row>
    <row r="19" spans="1:11">
      <c r="A19" s="156"/>
      <c r="B19" s="157"/>
      <c r="D19" s="125"/>
      <c r="F19" s="148"/>
      <c r="G19" s="153"/>
      <c r="I19" s="154"/>
      <c r="J19" s="148"/>
      <c r="K19" s="148"/>
    </row>
    <row r="20" spans="1:11">
      <c r="A20" s="122"/>
      <c r="B20" s="123"/>
      <c r="C20" s="124"/>
      <c r="D20" s="125"/>
      <c r="G20" s="153"/>
      <c r="I20" s="154"/>
    </row>
    <row r="21" spans="1:11" ht="118.8">
      <c r="A21" s="122" t="str">
        <f>IF(OR(B21="",B21= " ")," ",$A$3)</f>
        <v>10.</v>
      </c>
      <c r="B21" s="123">
        <f>IF(AND(D21&gt;0,NOT(D21=" "),NOT(D20&gt;0)),1+(COUNTIF($B$5:B20,"&gt;0"))," ")</f>
        <v>3</v>
      </c>
      <c r="C21" s="155"/>
      <c r="D21" s="125" t="s">
        <v>128</v>
      </c>
      <c r="E21" s="18" t="s">
        <v>168</v>
      </c>
      <c r="F21" s="148"/>
      <c r="G21" s="153"/>
      <c r="I21" s="154"/>
    </row>
    <row r="22" spans="1:11" ht="39.6">
      <c r="A22" s="156"/>
      <c r="B22" s="157"/>
      <c r="C22" s="155"/>
      <c r="D22" s="125" t="s">
        <v>37</v>
      </c>
      <c r="F22" s="148"/>
      <c r="G22" s="153"/>
      <c r="I22" s="154"/>
    </row>
    <row r="23" spans="1:11">
      <c r="A23" s="156"/>
      <c r="B23" s="157"/>
      <c r="C23" s="18" t="s">
        <v>25</v>
      </c>
      <c r="D23" s="125" t="s">
        <v>99</v>
      </c>
      <c r="E23" s="18" t="s">
        <v>76</v>
      </c>
      <c r="F23" s="148">
        <v>27.3</v>
      </c>
      <c r="G23" s="153"/>
      <c r="H23" s="137">
        <f>F23*G23</f>
        <v>0</v>
      </c>
      <c r="I23" s="154"/>
    </row>
    <row r="24" spans="1:11">
      <c r="A24" s="156"/>
      <c r="B24" s="157"/>
      <c r="C24" s="18" t="s">
        <v>26</v>
      </c>
      <c r="D24" s="125" t="s">
        <v>68</v>
      </c>
      <c r="E24" s="18" t="s">
        <v>76</v>
      </c>
      <c r="F24" s="148">
        <v>64.099999999999994</v>
      </c>
      <c r="G24" s="153"/>
      <c r="H24" s="137">
        <f>F24*G24</f>
        <v>0</v>
      </c>
      <c r="I24" s="154"/>
    </row>
    <row r="25" spans="1:11">
      <c r="A25" s="156"/>
      <c r="B25" s="157"/>
      <c r="D25" s="125"/>
      <c r="F25" s="148"/>
      <c r="G25" s="153"/>
      <c r="I25" s="154"/>
    </row>
    <row r="26" spans="1:11">
      <c r="A26" s="156"/>
      <c r="B26" s="157"/>
      <c r="D26" s="125"/>
      <c r="F26" s="148"/>
      <c r="G26" s="153"/>
      <c r="I26" s="154"/>
    </row>
    <row r="27" spans="1:11" ht="118.8">
      <c r="A27" s="122" t="str">
        <f>IF(OR(B27="",B27= " ")," ",$A$3)</f>
        <v>10.</v>
      </c>
      <c r="B27" s="123">
        <f>IF(AND(D27&gt;0,NOT(D27=" "),NOT(D26&gt;0)),1+(COUNTIF($B$5:B26,"&gt;0"))," ")</f>
        <v>4</v>
      </c>
      <c r="C27" s="155"/>
      <c r="D27" s="125" t="s">
        <v>171</v>
      </c>
      <c r="E27" s="18" t="s">
        <v>76</v>
      </c>
      <c r="F27" s="148">
        <v>80</v>
      </c>
      <c r="G27" s="153"/>
      <c r="H27" s="137">
        <f>F27*G27</f>
        <v>0</v>
      </c>
      <c r="I27" s="154"/>
    </row>
    <row r="28" spans="1:11">
      <c r="A28" s="156"/>
      <c r="B28" s="157"/>
      <c r="D28" s="125"/>
      <c r="F28" s="148"/>
      <c r="G28" s="153"/>
      <c r="I28" s="154"/>
    </row>
    <row r="29" spans="1:11" ht="13.8" thickBot="1">
      <c r="A29" s="122"/>
      <c r="B29" s="123"/>
      <c r="I29" s="99"/>
    </row>
    <row r="30" spans="1:11">
      <c r="A30" s="158" t="str">
        <f>A3</f>
        <v>10.</v>
      </c>
      <c r="B30" s="159"/>
      <c r="C30" s="159"/>
      <c r="D30" s="159" t="s">
        <v>65</v>
      </c>
      <c r="E30" s="160"/>
      <c r="F30" s="161"/>
      <c r="G30" s="161"/>
      <c r="H30" s="164">
        <f>SUM(H11:H27)</f>
        <v>0</v>
      </c>
      <c r="I30" s="163"/>
    </row>
    <row r="31" spans="1:11">
      <c r="A31" s="122"/>
      <c r="B31" s="123"/>
      <c r="C31" s="124"/>
      <c r="D31" s="125"/>
      <c r="F31" s="150"/>
      <c r="G31" s="153"/>
      <c r="I31" s="154"/>
    </row>
    <row r="32" spans="1:11" ht="34.200000000000003">
      <c r="A32" s="122"/>
      <c r="B32" s="123"/>
      <c r="C32" s="124"/>
      <c r="D32" s="15" t="s">
        <v>31</v>
      </c>
      <c r="F32" s="150"/>
      <c r="G32" s="153"/>
      <c r="H32" s="137">
        <f>H30*0.1</f>
        <v>0</v>
      </c>
      <c r="I32" s="154"/>
    </row>
    <row r="33" spans="1:11" ht="45.6">
      <c r="A33" s="122"/>
      <c r="B33" s="123"/>
      <c r="C33" s="124"/>
      <c r="D33" s="15" t="s">
        <v>0</v>
      </c>
      <c r="F33" s="150"/>
      <c r="G33" s="153"/>
      <c r="I33" s="154"/>
    </row>
    <row r="34" spans="1:11">
      <c r="A34" s="122"/>
      <c r="B34" s="123"/>
      <c r="C34" s="124"/>
      <c r="D34" s="15"/>
      <c r="F34" s="150"/>
      <c r="G34" s="153"/>
      <c r="I34" s="154"/>
    </row>
    <row r="35" spans="1:11" ht="13.8" thickBot="1">
      <c r="A35" s="122"/>
      <c r="B35" s="123"/>
      <c r="C35" s="124"/>
      <c r="D35" s="125"/>
      <c r="F35" s="150"/>
      <c r="G35" s="153"/>
      <c r="I35" s="154"/>
    </row>
    <row r="36" spans="1:11">
      <c r="A36" s="158" t="str">
        <f>A3</f>
        <v>10.</v>
      </c>
      <c r="B36" s="159"/>
      <c r="C36" s="159"/>
      <c r="D36" s="159" t="s">
        <v>66</v>
      </c>
      <c r="E36" s="160"/>
      <c r="F36" s="161"/>
      <c r="G36" s="161"/>
      <c r="H36" s="164">
        <f>SUM(H30:H33)</f>
        <v>0</v>
      </c>
      <c r="I36" s="163"/>
      <c r="J36" s="162"/>
      <c r="K36" s="162"/>
    </row>
    <row r="37" spans="1:11">
      <c r="A37" s="122" t="str">
        <f t="shared" ref="A37:A45" si="0">IF(OR(B37="",B37= " ")," ",$A$3)</f>
        <v xml:space="preserve"> </v>
      </c>
      <c r="B37" s="123" t="str">
        <f>IF(AND(D37&gt;0,NOT(D37=" "),NOT(D36&gt;0)),1+(COUNTIF($B$5:B36,"&gt;0"))," ")</f>
        <v xml:space="preserve"> </v>
      </c>
      <c r="I37" s="99"/>
    </row>
    <row r="38" spans="1:11">
      <c r="A38" s="122" t="str">
        <f t="shared" si="0"/>
        <v xml:space="preserve"> </v>
      </c>
      <c r="B38" s="123" t="str">
        <f>IF(AND(D38&gt;0,NOT(D38=" "),NOT(D37&gt;0)),1+(COUNTIF($B$5:B37,"&gt;0"))," ")</f>
        <v xml:space="preserve"> </v>
      </c>
    </row>
    <row r="39" spans="1:11">
      <c r="A39" s="122" t="str">
        <f t="shared" si="0"/>
        <v xml:space="preserve"> </v>
      </c>
      <c r="B39" s="123" t="str">
        <f>IF(AND(D39&gt;0,NOT(D39=" "),NOT(D38&gt;0)),1+(COUNTIF($B$5:B38,"&gt;0"))," ")</f>
        <v xml:space="preserve"> </v>
      </c>
    </row>
    <row r="40" spans="1:11">
      <c r="A40" s="122" t="str">
        <f t="shared" si="0"/>
        <v xml:space="preserve"> </v>
      </c>
      <c r="B40" s="123" t="str">
        <f>IF(AND(D40&gt;0,NOT(D40=" "),NOT(D39&gt;0)),1+(COUNTIF($B$5:B39,"&gt;0"))," ")</f>
        <v xml:space="preserve"> </v>
      </c>
    </row>
    <row r="41" spans="1:11">
      <c r="A41" s="122" t="str">
        <f t="shared" si="0"/>
        <v xml:space="preserve"> </v>
      </c>
      <c r="B41" s="123" t="str">
        <f>IF(AND(D41&gt;0,NOT(D41=" "),NOT(D40&gt;0)),1+(COUNTIF($B$5:B40,"&gt;0"))," ")</f>
        <v xml:space="preserve"> </v>
      </c>
    </row>
    <row r="42" spans="1:11">
      <c r="A42" s="122" t="str">
        <f t="shared" si="0"/>
        <v xml:space="preserve"> </v>
      </c>
      <c r="B42" s="123" t="str">
        <f>IF(AND(D42&gt;0,NOT(D42=" "),NOT(D41&gt;0)),1+(COUNTIF($B$5:B41,"&gt;0"))," ")</f>
        <v xml:space="preserve"> </v>
      </c>
    </row>
    <row r="43" spans="1:11">
      <c r="A43" s="122" t="str">
        <f t="shared" si="0"/>
        <v xml:space="preserve"> </v>
      </c>
      <c r="B43" s="123" t="str">
        <f>IF(AND(D43&gt;0,NOT(D43=" "),NOT(D42&gt;0)),1+(COUNTIF($B$5:B42,"&gt;0"))," ")</f>
        <v xml:space="preserve"> </v>
      </c>
    </row>
    <row r="44" spans="1:11">
      <c r="A44" s="122" t="str">
        <f t="shared" si="0"/>
        <v xml:space="preserve"> </v>
      </c>
      <c r="B44" s="123" t="str">
        <f>IF(AND(D44&gt;0,NOT(D44=" "),NOT(D43&gt;0)),1+(COUNTIF($B$5:B43,"&gt;0"))," ")</f>
        <v xml:space="preserve"> </v>
      </c>
    </row>
    <row r="45" spans="1:11">
      <c r="A45" s="122" t="str">
        <f t="shared" si="0"/>
        <v xml:space="preserve"> </v>
      </c>
      <c r="B45" s="123" t="str">
        <f>IF(AND(D45&gt;0,NOT(D45=" "),NOT(D44&gt;0)),1+(COUNTIF($B$5:B44,"&gt;0"))," ")</f>
        <v xml:space="preserve"> </v>
      </c>
    </row>
    <row r="46" spans="1:11">
      <c r="A46" s="122" t="str">
        <f t="shared" ref="A46:A53" si="1">IF(OR(B46="",B46= " ")," ",$A$3)</f>
        <v xml:space="preserve"> </v>
      </c>
      <c r="B46" s="123" t="str">
        <f>IF(AND(D46&gt;0,NOT(D46=" "),NOT(D45&gt;0)),1+(COUNTIF($B$5:B45,"&gt;0"))," ")</f>
        <v xml:space="preserve"> </v>
      </c>
    </row>
    <row r="47" spans="1:11">
      <c r="A47" s="122" t="str">
        <f t="shared" si="1"/>
        <v xml:space="preserve"> </v>
      </c>
      <c r="B47" s="123" t="str">
        <f>IF(AND(D47&gt;0,NOT(D47=" "),NOT(D46&gt;0)),1+(COUNTIF($B$5:B46,"&gt;0"))," ")</f>
        <v xml:space="preserve"> </v>
      </c>
    </row>
    <row r="48" spans="1:11">
      <c r="A48" s="122" t="str">
        <f t="shared" si="1"/>
        <v xml:space="preserve"> </v>
      </c>
      <c r="B48" s="123" t="str">
        <f>IF(AND(D48&gt;0,NOT(D48=" "),NOT(D47&gt;0)),1+(COUNTIF($B$5:B47,"&gt;0"))," ")</f>
        <v xml:space="preserve"> </v>
      </c>
    </row>
    <row r="49" spans="1:4">
      <c r="A49" s="122" t="str">
        <f t="shared" si="1"/>
        <v xml:space="preserve"> </v>
      </c>
      <c r="B49" s="123" t="str">
        <f>IF(AND(D49&gt;0,NOT(D49=" "),NOT(D48&gt;0)),1+(COUNTIF($B$5:B48,"&gt;0"))," ")</f>
        <v xml:space="preserve"> </v>
      </c>
    </row>
    <row r="50" spans="1:4">
      <c r="A50" s="122" t="str">
        <f t="shared" si="1"/>
        <v xml:space="preserve"> </v>
      </c>
      <c r="B50" s="123" t="str">
        <f>IF(AND(D50&gt;0,NOT(D50=" "),NOT(D49&gt;0)),1+(COUNTIF($B$5:B49,"&gt;0"))," ")</f>
        <v xml:space="preserve"> </v>
      </c>
    </row>
    <row r="51" spans="1:4">
      <c r="A51" s="122" t="str">
        <f t="shared" si="1"/>
        <v xml:space="preserve"> </v>
      </c>
      <c r="B51" s="123" t="str">
        <f>IF(AND(D51&gt;0,NOT(D51=" "),NOT(D50&gt;0)),1+(COUNTIF($B$5:B50,"&gt;0"))," ")</f>
        <v xml:space="preserve"> </v>
      </c>
    </row>
    <row r="52" spans="1:4">
      <c r="A52" s="122" t="str">
        <f t="shared" si="1"/>
        <v xml:space="preserve"> </v>
      </c>
      <c r="B52" s="123" t="str">
        <f>IF(AND(D52&gt;0,NOT(D52=" "),NOT(D51&gt;0)),1+(COUNTIF($B$5:B51,"&gt;0"))," ")</f>
        <v xml:space="preserve"> </v>
      </c>
    </row>
    <row r="53" spans="1:4" ht="38.25" customHeight="1">
      <c r="A53" s="122" t="str">
        <f t="shared" si="1"/>
        <v xml:space="preserve"> </v>
      </c>
      <c r="B53" s="123" t="str">
        <f>IF(AND(D53&gt;0,NOT(D53=" "),NOT(D52&gt;0)),1+(COUNTIF($B$5:B52,"&gt;0"))," ")</f>
        <v xml:space="preserve"> </v>
      </c>
      <c r="D53" s="125"/>
    </row>
    <row r="54" spans="1:4">
      <c r="D54" s="125"/>
    </row>
    <row r="55" spans="1:4">
      <c r="A55" s="18"/>
      <c r="B55" s="18"/>
    </row>
    <row r="84" ht="57.75" customHeight="1"/>
    <row r="87" ht="30" customHeight="1"/>
  </sheetData>
  <phoneticPr fontId="0" type="noConversion"/>
  <pageMargins left="0.94488188976377963" right="0.55118110236220474" top="1.0236220472440944" bottom="0.78740157480314965" header="0.43307086614173229" footer="0.51181102362204722"/>
  <pageSetup paperSize="9" scale="84" orientation="portrait" r:id="rId1"/>
  <headerFooter alignWithMargins="0">
    <oddHeader>&amp;L&amp;9Ured ovlaštene arhitektice Zrinka Salopek Debelić
Investitor: Pučko otvoreno učilište Rab, Bobotine 1/A, Rab 
Građevina: Unutrašnje uređenje poslovnog prostora u prizemlju zgrade</oddHeader>
    <oddFooter>&amp;L&amp;10 10. SOBOSLIKARSKO - LIČILAČKI RADOVI&amp;R&amp;"Arial,Regular"&amp;10Str. &amp;P/&amp;N</oddFooter>
  </headerFooter>
  <rowBreaks count="1" manualBreakCount="1">
    <brk id="28" max="6" man="1"/>
  </rowBreaks>
  <colBreaks count="1" manualBreakCount="1">
    <brk id="9" min="1" max="10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S89"/>
  <sheetViews>
    <sheetView zoomScaleNormal="100" zoomScaleSheetLayoutView="100" workbookViewId="0">
      <selection activeCell="D41" sqref="D41"/>
    </sheetView>
  </sheetViews>
  <sheetFormatPr defaultColWidth="8.81640625" defaultRowHeight="13.2"/>
  <cols>
    <col min="1" max="1" width="3.36328125" style="94" customWidth="1"/>
    <col min="2" max="2" width="2.36328125" style="18" customWidth="1"/>
    <col min="3" max="3" width="2" style="18" customWidth="1"/>
    <col min="4" max="4" width="34.81640625" style="18" customWidth="1"/>
    <col min="5" max="5" width="4" style="18" customWidth="1"/>
    <col min="6" max="6" width="8.1796875" style="193" hidden="1" customWidth="1"/>
    <col min="7" max="7" width="7.36328125" style="18" hidden="1" customWidth="1"/>
    <col min="8" max="8" width="6.90625" style="18" hidden="1" customWidth="1"/>
    <col min="9" max="9" width="13.54296875" style="137" customWidth="1"/>
    <col min="10" max="11" width="9.36328125" style="18" hidden="1" customWidth="1"/>
    <col min="12" max="12" width="9.36328125" style="18" customWidth="1"/>
    <col min="13" max="14" width="8.81640625" style="18" customWidth="1"/>
    <col min="15" max="15" width="8.81640625" style="192" customWidth="1"/>
    <col min="16" max="17" width="8.81640625" style="18" customWidth="1"/>
    <col min="18" max="16384" width="8.81640625" style="18"/>
  </cols>
  <sheetData>
    <row r="1" spans="1:19">
      <c r="D1" s="189"/>
      <c r="F1" s="190"/>
      <c r="G1" s="191"/>
      <c r="L1" s="147"/>
      <c r="M1" s="147"/>
      <c r="N1" s="147"/>
    </row>
    <row r="2" spans="1:19" ht="13.8" thickBot="1"/>
    <row r="3" spans="1:19" ht="13.8" thickBot="1">
      <c r="A3" s="194" t="s">
        <v>41</v>
      </c>
      <c r="B3" s="195"/>
      <c r="C3" s="195"/>
      <c r="D3" s="196" t="s">
        <v>40</v>
      </c>
      <c r="E3" s="195"/>
      <c r="F3" s="197"/>
      <c r="G3" s="195"/>
      <c r="H3" s="195"/>
      <c r="I3" s="214"/>
      <c r="J3" s="195"/>
      <c r="K3" s="198"/>
    </row>
    <row r="5" spans="1:19">
      <c r="D5" s="99"/>
      <c r="E5" s="99"/>
      <c r="F5" s="199"/>
      <c r="G5" s="99"/>
      <c r="H5" s="99"/>
      <c r="I5" s="139"/>
    </row>
    <row r="6" spans="1:19">
      <c r="D6" s="99"/>
      <c r="E6" s="99"/>
      <c r="F6" s="199"/>
      <c r="G6" s="99"/>
      <c r="H6" s="99"/>
      <c r="I6" s="139"/>
    </row>
    <row r="7" spans="1:19">
      <c r="A7" s="135" t="s">
        <v>22</v>
      </c>
      <c r="B7" s="99"/>
      <c r="C7" s="99"/>
      <c r="D7" s="129" t="s">
        <v>4</v>
      </c>
      <c r="E7" s="99"/>
      <c r="F7" s="200"/>
      <c r="G7" s="100"/>
      <c r="H7" s="100"/>
      <c r="I7" s="139">
        <f>'1.RUSENJA'!J52</f>
        <v>0</v>
      </c>
      <c r="J7" s="201"/>
      <c r="K7" s="201"/>
      <c r="L7" s="202"/>
      <c r="M7" s="202"/>
      <c r="N7" s="202"/>
      <c r="O7" s="203"/>
    </row>
    <row r="8" spans="1:19">
      <c r="A8" s="135"/>
      <c r="D8" s="129"/>
      <c r="E8" s="99"/>
      <c r="F8" s="200"/>
      <c r="G8" s="100"/>
      <c r="H8" s="100"/>
      <c r="I8" s="139"/>
      <c r="L8" s="202"/>
      <c r="M8" s="202"/>
      <c r="N8" s="202"/>
      <c r="O8" s="203"/>
      <c r="S8" s="94"/>
    </row>
    <row r="9" spans="1:19">
      <c r="A9" s="135" t="s">
        <v>35</v>
      </c>
      <c r="B9" s="204"/>
      <c r="C9" s="204"/>
      <c r="D9" s="129" t="s">
        <v>34</v>
      </c>
      <c r="E9" s="99"/>
      <c r="F9" s="200"/>
      <c r="G9" s="100"/>
      <c r="H9" s="100"/>
      <c r="I9" s="139">
        <f>'2.IZOLATERSKI'!M36</f>
        <v>0</v>
      </c>
      <c r="J9" s="201"/>
      <c r="K9" s="201"/>
      <c r="L9" s="202"/>
      <c r="M9" s="202"/>
      <c r="N9" s="202"/>
      <c r="O9" s="203"/>
      <c r="S9" s="135"/>
    </row>
    <row r="10" spans="1:19">
      <c r="D10" s="129"/>
      <c r="E10" s="99"/>
      <c r="F10" s="199"/>
      <c r="G10" s="99"/>
      <c r="H10" s="99"/>
      <c r="I10" s="139"/>
      <c r="L10" s="202"/>
      <c r="M10" s="202"/>
      <c r="N10" s="202"/>
      <c r="O10" s="203"/>
      <c r="S10" s="94"/>
    </row>
    <row r="11" spans="1:19">
      <c r="A11" s="204" t="s">
        <v>43</v>
      </c>
      <c r="D11" s="129" t="s">
        <v>172</v>
      </c>
      <c r="E11" s="99"/>
      <c r="F11" s="100"/>
      <c r="G11" s="100"/>
      <c r="H11" s="100"/>
      <c r="I11" s="139">
        <f>'3.TESARSKI'!M27</f>
        <v>0</v>
      </c>
      <c r="L11" s="147"/>
      <c r="M11" s="147"/>
      <c r="N11" s="147"/>
      <c r="O11" s="235"/>
      <c r="S11" s="94"/>
    </row>
    <row r="12" spans="1:19">
      <c r="D12" s="129"/>
      <c r="E12" s="99"/>
      <c r="F12" s="99"/>
      <c r="G12" s="99"/>
      <c r="H12" s="99"/>
      <c r="I12" s="139"/>
      <c r="L12" s="202"/>
      <c r="M12" s="202"/>
      <c r="N12" s="202"/>
      <c r="O12" s="203"/>
      <c r="S12" s="94"/>
    </row>
    <row r="13" spans="1:19">
      <c r="A13" s="204" t="s">
        <v>69</v>
      </c>
      <c r="D13" s="129" t="s">
        <v>143</v>
      </c>
      <c r="E13" s="99"/>
      <c r="F13" s="100"/>
      <c r="G13" s="100"/>
      <c r="H13" s="100"/>
      <c r="I13" s="139">
        <f>'4.ZAVRŠNI-ZIDARSKI'!K26</f>
        <v>0</v>
      </c>
      <c r="J13" s="201"/>
      <c r="K13" s="201"/>
      <c r="L13" s="202"/>
      <c r="M13" s="202"/>
      <c r="N13" s="202"/>
      <c r="O13" s="203"/>
      <c r="S13" s="135"/>
    </row>
    <row r="14" spans="1:19">
      <c r="D14" s="129"/>
      <c r="E14" s="99"/>
      <c r="F14" s="99"/>
      <c r="G14" s="99"/>
      <c r="H14" s="99"/>
      <c r="I14" s="139"/>
      <c r="L14" s="202"/>
      <c r="M14" s="202"/>
      <c r="N14" s="202"/>
      <c r="O14" s="203"/>
      <c r="S14" s="94"/>
    </row>
    <row r="15" spans="1:19">
      <c r="A15" s="135" t="s">
        <v>70</v>
      </c>
      <c r="D15" s="129" t="s">
        <v>75</v>
      </c>
      <c r="E15" s="99"/>
      <c r="F15" s="100"/>
      <c r="G15" s="100"/>
      <c r="H15" s="100"/>
      <c r="I15" s="139">
        <f>'5.GIPSKARTONSKI'!K51</f>
        <v>0</v>
      </c>
      <c r="J15" s="201"/>
      <c r="K15" s="201"/>
      <c r="L15" s="202"/>
      <c r="M15" s="202"/>
      <c r="N15" s="202"/>
      <c r="O15" s="203"/>
      <c r="S15" s="135"/>
    </row>
    <row r="16" spans="1:19">
      <c r="D16" s="129"/>
      <c r="E16" s="99"/>
      <c r="F16" s="99"/>
      <c r="G16" s="99"/>
      <c r="H16" s="99"/>
      <c r="I16" s="139"/>
      <c r="L16" s="202"/>
      <c r="M16" s="202"/>
      <c r="N16" s="202"/>
      <c r="O16" s="203"/>
      <c r="S16" s="94"/>
    </row>
    <row r="17" spans="1:19">
      <c r="A17" s="135" t="s">
        <v>79</v>
      </c>
      <c r="D17" s="129" t="s">
        <v>6</v>
      </c>
      <c r="E17" s="99"/>
      <c r="F17" s="100"/>
      <c r="G17" s="100"/>
      <c r="H17" s="100"/>
      <c r="I17" s="139">
        <f>'6.STOLARSKI '!L43</f>
        <v>0</v>
      </c>
      <c r="J17" s="201"/>
      <c r="K17" s="201"/>
      <c r="L17" s="202"/>
      <c r="M17" s="202"/>
      <c r="N17" s="202"/>
      <c r="O17" s="203"/>
      <c r="S17" s="135"/>
    </row>
    <row r="18" spans="1:19">
      <c r="D18" s="129"/>
      <c r="E18" s="99"/>
      <c r="F18" s="99"/>
      <c r="G18" s="99"/>
      <c r="H18" s="99"/>
      <c r="I18" s="139"/>
      <c r="L18" s="202"/>
      <c r="M18" s="202"/>
      <c r="N18" s="202"/>
      <c r="O18" s="203"/>
      <c r="S18" s="94"/>
    </row>
    <row r="19" spans="1:19">
      <c r="A19" s="135" t="s">
        <v>73</v>
      </c>
      <c r="C19" s="99"/>
      <c r="D19" s="152" t="s">
        <v>44</v>
      </c>
      <c r="E19" s="99"/>
      <c r="F19" s="100"/>
      <c r="G19" s="100"/>
      <c r="H19" s="100"/>
      <c r="I19" s="139">
        <f>'7. BRAVARSKI '!L18</f>
        <v>0</v>
      </c>
      <c r="J19" s="201"/>
      <c r="K19" s="201"/>
      <c r="L19" s="202"/>
      <c r="M19" s="202"/>
      <c r="N19" s="202"/>
      <c r="O19" s="203"/>
      <c r="S19" s="135"/>
    </row>
    <row r="20" spans="1:19">
      <c r="A20" s="135"/>
      <c r="C20" s="99"/>
      <c r="D20" s="129"/>
      <c r="E20" s="99"/>
      <c r="F20" s="99"/>
      <c r="G20" s="99"/>
      <c r="H20" s="99"/>
      <c r="I20" s="139"/>
      <c r="L20" s="202"/>
      <c r="M20" s="202"/>
      <c r="N20" s="202"/>
      <c r="O20" s="203"/>
      <c r="S20" s="94"/>
    </row>
    <row r="21" spans="1:19">
      <c r="A21" s="135" t="s">
        <v>74</v>
      </c>
      <c r="D21" s="129" t="s">
        <v>81</v>
      </c>
      <c r="E21" s="99"/>
      <c r="F21" s="100"/>
      <c r="G21" s="100"/>
      <c r="H21" s="100"/>
      <c r="I21" s="139">
        <f>'8.KERAMIKA'!L30</f>
        <v>0</v>
      </c>
      <c r="J21" s="201"/>
      <c r="K21" s="201"/>
      <c r="L21" s="202"/>
      <c r="M21" s="202"/>
      <c r="N21" s="202"/>
      <c r="O21" s="203"/>
      <c r="S21" s="135"/>
    </row>
    <row r="22" spans="1:19">
      <c r="A22" s="135"/>
      <c r="D22" s="129"/>
      <c r="E22" s="99"/>
      <c r="F22" s="99"/>
      <c r="G22" s="99"/>
      <c r="H22" s="99"/>
      <c r="I22" s="139"/>
      <c r="L22" s="202"/>
      <c r="M22" s="202"/>
      <c r="N22" s="202"/>
      <c r="O22" s="203"/>
      <c r="S22" s="135"/>
    </row>
    <row r="23" spans="1:19">
      <c r="A23" s="204" t="s">
        <v>51</v>
      </c>
      <c r="D23" s="129" t="s">
        <v>197</v>
      </c>
      <c r="E23" s="99"/>
      <c r="F23" s="100"/>
      <c r="G23" s="100"/>
      <c r="H23" s="100"/>
      <c r="I23" s="139">
        <f>'9.VODOINSTALATERSKI'!L10</f>
        <v>0</v>
      </c>
      <c r="J23" s="201"/>
      <c r="K23" s="201"/>
      <c r="L23" s="202"/>
      <c r="M23" s="202"/>
      <c r="N23" s="202"/>
      <c r="O23" s="203"/>
      <c r="S23" s="135"/>
    </row>
    <row r="24" spans="1:19">
      <c r="A24" s="135"/>
      <c r="D24" s="129"/>
      <c r="E24" s="99"/>
      <c r="F24" s="99"/>
      <c r="G24" s="99"/>
      <c r="H24" s="99"/>
      <c r="I24" s="139"/>
      <c r="L24" s="202"/>
      <c r="M24" s="202"/>
      <c r="N24" s="202"/>
      <c r="O24" s="203"/>
      <c r="S24" s="135"/>
    </row>
    <row r="25" spans="1:19">
      <c r="A25" s="204" t="s">
        <v>13</v>
      </c>
      <c r="D25" s="129" t="s">
        <v>5</v>
      </c>
      <c r="E25" s="99"/>
      <c r="F25" s="100"/>
      <c r="G25" s="100"/>
      <c r="H25" s="100"/>
      <c r="I25" s="139">
        <f>'10.SOBOSLIKARSKI'!H36</f>
        <v>0</v>
      </c>
      <c r="J25" s="201"/>
      <c r="K25" s="201"/>
      <c r="L25" s="202"/>
      <c r="M25" s="202"/>
      <c r="N25" s="202"/>
      <c r="O25" s="203"/>
      <c r="S25" s="135"/>
    </row>
    <row r="26" spans="1:19" ht="13.8" thickBot="1">
      <c r="A26" s="119"/>
      <c r="B26" s="119"/>
      <c r="C26" s="119"/>
      <c r="D26" s="119"/>
      <c r="E26" s="119"/>
      <c r="F26" s="119"/>
      <c r="G26" s="119"/>
      <c r="H26" s="119"/>
      <c r="I26" s="141"/>
      <c r="J26" s="119"/>
      <c r="K26" s="119"/>
      <c r="S26" s="94"/>
    </row>
    <row r="27" spans="1:19">
      <c r="A27" s="99"/>
      <c r="B27" s="99"/>
      <c r="C27" s="99"/>
      <c r="D27" s="99"/>
      <c r="E27" s="99"/>
      <c r="F27" s="199"/>
      <c r="G27" s="99"/>
      <c r="H27" s="99"/>
      <c r="I27" s="139"/>
      <c r="J27" s="99"/>
      <c r="K27" s="99"/>
      <c r="S27" s="135"/>
    </row>
    <row r="28" spans="1:19" ht="11.25" customHeight="1">
      <c r="D28" s="129" t="s">
        <v>11</v>
      </c>
      <c r="E28" s="206"/>
      <c r="F28" s="207"/>
      <c r="G28" s="201"/>
      <c r="H28" s="201"/>
      <c r="I28" s="216">
        <f>SUM(I7:I25)</f>
        <v>0</v>
      </c>
      <c r="J28" s="201"/>
      <c r="K28" s="201"/>
      <c r="S28" s="135"/>
    </row>
    <row r="29" spans="1:19" ht="11.25" customHeight="1">
      <c r="D29" s="129"/>
      <c r="E29" s="99"/>
      <c r="F29" s="199"/>
      <c r="G29" s="99"/>
      <c r="H29" s="99"/>
      <c r="I29" s="139"/>
      <c r="J29" s="99"/>
      <c r="K29" s="99"/>
      <c r="S29" s="135"/>
    </row>
    <row r="30" spans="1:19" ht="11.25" customHeight="1">
      <c r="D30" s="129" t="s">
        <v>142</v>
      </c>
      <c r="E30" s="206"/>
      <c r="F30" s="207"/>
      <c r="G30" s="201"/>
      <c r="H30" s="201"/>
      <c r="I30" s="216">
        <f>I28*0.25</f>
        <v>0</v>
      </c>
      <c r="J30" s="201"/>
      <c r="K30" s="201"/>
    </row>
    <row r="31" spans="1:19" ht="11.25" customHeight="1">
      <c r="D31" s="129"/>
      <c r="E31" s="99"/>
      <c r="F31" s="199"/>
      <c r="G31" s="99"/>
      <c r="H31" s="99"/>
      <c r="I31" s="142"/>
      <c r="J31" s="99"/>
      <c r="K31" s="99"/>
    </row>
    <row r="32" spans="1:19">
      <c r="D32" s="129" t="s">
        <v>52</v>
      </c>
      <c r="E32" s="206"/>
      <c r="F32" s="207"/>
      <c r="G32" s="201"/>
      <c r="H32" s="201"/>
      <c r="I32" s="215">
        <f>SUM(I28:I30)</f>
        <v>0</v>
      </c>
      <c r="J32" s="201"/>
      <c r="K32" s="201"/>
    </row>
    <row r="33" spans="1:11">
      <c r="D33" s="129"/>
      <c r="E33" s="99"/>
      <c r="F33" s="200"/>
      <c r="G33" s="100"/>
      <c r="H33" s="100"/>
      <c r="I33" s="139"/>
      <c r="J33" s="100"/>
      <c r="K33" s="100"/>
    </row>
    <row r="34" spans="1:11">
      <c r="D34" s="129"/>
    </row>
    <row r="36" spans="1:11">
      <c r="D36" s="18" t="s">
        <v>149</v>
      </c>
      <c r="G36" s="18" t="s">
        <v>56</v>
      </c>
    </row>
    <row r="37" spans="1:11">
      <c r="D37" s="18" t="s">
        <v>141</v>
      </c>
    </row>
    <row r="39" spans="1:11">
      <c r="D39" s="18" t="s">
        <v>210</v>
      </c>
    </row>
    <row r="41" spans="1:11">
      <c r="A41" s="147"/>
      <c r="D41" s="189"/>
      <c r="F41" s="190"/>
      <c r="G41" s="208"/>
    </row>
    <row r="42" spans="1:11" ht="13.8" thickBot="1">
      <c r="A42" s="147"/>
    </row>
    <row r="43" spans="1:11" ht="13.8" thickBot="1">
      <c r="A43" s="209"/>
      <c r="B43" s="195"/>
      <c r="C43" s="195"/>
      <c r="D43" s="196" t="s">
        <v>7</v>
      </c>
      <c r="E43" s="195"/>
      <c r="F43" s="197"/>
      <c r="G43" s="195"/>
      <c r="H43" s="195"/>
      <c r="I43" s="214"/>
      <c r="J43" s="195"/>
      <c r="K43" s="198"/>
    </row>
    <row r="44" spans="1:11">
      <c r="A44" s="147"/>
    </row>
    <row r="45" spans="1:11">
      <c r="A45" s="147"/>
    </row>
    <row r="46" spans="1:11">
      <c r="A46" s="147"/>
    </row>
    <row r="47" spans="1:11">
      <c r="A47" s="210" t="s">
        <v>8</v>
      </c>
      <c r="B47" s="99"/>
      <c r="C47" s="99"/>
      <c r="D47" s="129" t="s">
        <v>9</v>
      </c>
      <c r="E47" s="206"/>
      <c r="F47" s="207"/>
      <c r="G47" s="201"/>
      <c r="H47" s="201"/>
      <c r="I47" s="216">
        <f>I28</f>
        <v>0</v>
      </c>
      <c r="J47" s="201"/>
      <c r="K47" s="201"/>
    </row>
    <row r="48" spans="1:11">
      <c r="A48" s="147"/>
    </row>
    <row r="49" spans="1:19">
      <c r="A49" s="210" t="s">
        <v>10</v>
      </c>
      <c r="B49" s="99"/>
      <c r="C49" s="99"/>
      <c r="D49" s="129" t="s">
        <v>82</v>
      </c>
      <c r="E49" s="206"/>
      <c r="F49" s="207"/>
      <c r="G49" s="201"/>
      <c r="H49" s="201"/>
      <c r="I49" s="216"/>
      <c r="J49" s="201"/>
      <c r="K49" s="201"/>
    </row>
    <row r="50" spans="1:19" ht="13.8" thickBot="1">
      <c r="A50" s="211"/>
      <c r="B50" s="119"/>
      <c r="C50" s="119"/>
      <c r="D50" s="119"/>
      <c r="E50" s="119"/>
      <c r="F50" s="205"/>
      <c r="G50" s="119"/>
      <c r="H50" s="119"/>
      <c r="I50" s="141"/>
      <c r="J50" s="119"/>
      <c r="K50" s="119"/>
    </row>
    <row r="51" spans="1:19">
      <c r="A51" s="212"/>
      <c r="B51" s="99"/>
      <c r="C51" s="99"/>
      <c r="D51" s="99"/>
      <c r="E51" s="99"/>
      <c r="F51" s="199"/>
      <c r="G51" s="99"/>
      <c r="H51" s="99"/>
      <c r="I51" s="139"/>
      <c r="J51" s="99"/>
      <c r="K51" s="99"/>
    </row>
    <row r="52" spans="1:19">
      <c r="D52" s="129" t="s">
        <v>11</v>
      </c>
      <c r="E52" s="206"/>
      <c r="F52" s="207"/>
      <c r="G52" s="201"/>
      <c r="H52" s="201"/>
      <c r="I52" s="216">
        <f>SUM(I47:I49)</f>
        <v>0</v>
      </c>
      <c r="J52" s="201"/>
      <c r="K52" s="201"/>
      <c r="S52" s="135"/>
    </row>
    <row r="53" spans="1:19">
      <c r="D53" s="129"/>
      <c r="E53" s="99"/>
      <c r="F53" s="199"/>
      <c r="G53" s="99"/>
      <c r="H53" s="99"/>
      <c r="I53" s="139"/>
      <c r="J53" s="99"/>
      <c r="K53" s="99"/>
      <c r="S53" s="135"/>
    </row>
    <row r="54" spans="1:19">
      <c r="D54" s="129" t="s">
        <v>142</v>
      </c>
      <c r="E54" s="206"/>
      <c r="F54" s="207"/>
      <c r="G54" s="201"/>
      <c r="H54" s="201"/>
      <c r="I54" s="216">
        <f>I52*0.25</f>
        <v>0</v>
      </c>
      <c r="J54" s="201"/>
      <c r="K54" s="201"/>
    </row>
    <row r="55" spans="1:19">
      <c r="D55" s="129"/>
      <c r="E55" s="99"/>
      <c r="F55" s="199"/>
      <c r="G55" s="99"/>
      <c r="H55" s="99"/>
      <c r="I55" s="139"/>
      <c r="J55" s="99"/>
      <c r="K55" s="99"/>
    </row>
    <row r="56" spans="1:19">
      <c r="A56" s="147"/>
      <c r="D56" s="129" t="s">
        <v>53</v>
      </c>
      <c r="E56" s="206"/>
      <c r="F56" s="207"/>
      <c r="G56" s="201"/>
      <c r="H56" s="201"/>
      <c r="I56" s="216">
        <f>SUM(I52:I54)</f>
        <v>0</v>
      </c>
      <c r="J56" s="201"/>
      <c r="K56" s="201"/>
    </row>
    <row r="57" spans="1:19">
      <c r="A57" s="147"/>
      <c r="D57" s="129"/>
      <c r="E57" s="99"/>
      <c r="F57" s="200"/>
      <c r="G57" s="100"/>
      <c r="H57" s="100"/>
      <c r="I57" s="139"/>
      <c r="J57" s="100"/>
      <c r="K57" s="100"/>
    </row>
    <row r="58" spans="1:19">
      <c r="A58" s="147"/>
      <c r="D58" s="129"/>
      <c r="E58" s="99"/>
      <c r="F58" s="200"/>
      <c r="G58" s="100"/>
      <c r="H58" s="100"/>
      <c r="I58" s="139"/>
      <c r="J58" s="100"/>
      <c r="K58" s="100"/>
    </row>
    <row r="59" spans="1:19" ht="12.6" customHeight="1"/>
    <row r="63" spans="1:19">
      <c r="A63" s="147"/>
    </row>
    <row r="86" ht="57.75" customHeight="1"/>
    <row r="89" ht="30" customHeight="1"/>
  </sheetData>
  <phoneticPr fontId="0" type="noConversion"/>
  <pageMargins left="0.94488188976377963" right="0.55118110236220474" top="1.0236220472440944" bottom="0.78740157480314965" header="0.43307086614173229" footer="0.51181102362204722"/>
  <pageSetup paperSize="9" orientation="portrait" r:id="rId1"/>
  <headerFooter alignWithMargins="0">
    <oddHeader>&amp;L&amp;9Ured ovlaštene arhitektice Zrinka Salopek Debelić
Investitor: Pučko otvoreno učilište Rab, Bobotine 1/A, Rab 
Građevina: Unutrašnje uređenje poslovnog prostora u prizemlju zgrade</oddHeader>
  </headerFooter>
  <rowBreaks count="1" manualBreakCount="1">
    <brk id="4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164"/>
  <sheetViews>
    <sheetView topLeftCell="A40" zoomScaleNormal="100" zoomScaleSheetLayoutView="115" workbookViewId="0">
      <selection activeCell="D38" sqref="D38"/>
    </sheetView>
  </sheetViews>
  <sheetFormatPr defaultColWidth="8.81640625" defaultRowHeight="11.4"/>
  <cols>
    <col min="1" max="1" width="3.36328125" style="1" customWidth="1"/>
    <col min="2" max="2" width="3.1796875" style="1" customWidth="1"/>
    <col min="3" max="3" width="2.08984375" style="2" customWidth="1"/>
    <col min="4" max="4" width="39.36328125" style="1" customWidth="1"/>
    <col min="5" max="5" width="6.6328125" style="1" customWidth="1"/>
    <col min="6" max="6" width="5.36328125" style="6" customWidth="1"/>
    <col min="7" max="7" width="4" style="6" hidden="1" customWidth="1"/>
    <col min="8" max="8" width="3.08984375" style="6" hidden="1" customWidth="1"/>
    <col min="9" max="9" width="8.1796875" style="6" customWidth="1"/>
    <col min="10" max="10" width="9.08984375" style="41" customWidth="1"/>
    <col min="11" max="11" width="5.36328125" style="6" customWidth="1"/>
    <col min="12" max="17" width="8.81640625" style="1" customWidth="1"/>
    <col min="18" max="18" width="9.453125" style="1" customWidth="1"/>
    <col min="19" max="16384" width="8.81640625" style="1"/>
  </cols>
  <sheetData>
    <row r="1" spans="1:20" ht="15">
      <c r="A1" s="53"/>
      <c r="B1" s="53"/>
      <c r="C1" s="236"/>
      <c r="D1" s="240"/>
      <c r="E1" s="241"/>
      <c r="F1" s="143"/>
      <c r="G1" s="5"/>
      <c r="H1" s="241"/>
      <c r="I1" s="242"/>
      <c r="J1" s="74"/>
      <c r="K1" s="54"/>
      <c r="L1"/>
      <c r="M1"/>
      <c r="N1"/>
      <c r="O1"/>
      <c r="P1"/>
      <c r="Q1"/>
      <c r="R1"/>
      <c r="S1"/>
      <c r="T1"/>
    </row>
    <row r="2" spans="1:20" ht="15">
      <c r="A2" s="53"/>
      <c r="B2" s="53"/>
      <c r="C2" s="236"/>
      <c r="D2" s="53"/>
      <c r="E2" s="53"/>
      <c r="F2" s="54"/>
      <c r="G2" s="54"/>
      <c r="H2" s="54"/>
      <c r="I2" s="54"/>
      <c r="J2" s="74"/>
      <c r="K2" s="54"/>
      <c r="L2"/>
      <c r="M2"/>
      <c r="N2"/>
      <c r="O2"/>
      <c r="P2"/>
      <c r="Q2"/>
      <c r="R2"/>
      <c r="S2"/>
      <c r="T2"/>
    </row>
    <row r="3" spans="1:20" ht="15">
      <c r="A3" s="56" t="s">
        <v>22</v>
      </c>
      <c r="B3" s="10"/>
      <c r="C3" s="237"/>
      <c r="D3" s="238" t="s">
        <v>84</v>
      </c>
      <c r="E3" s="144"/>
      <c r="F3" s="71"/>
      <c r="G3" s="71"/>
      <c r="H3" s="71"/>
      <c r="I3" s="71"/>
      <c r="J3" s="239"/>
      <c r="K3" s="71"/>
      <c r="L3"/>
      <c r="M3"/>
      <c r="N3"/>
      <c r="O3"/>
      <c r="P3"/>
      <c r="Q3"/>
      <c r="R3"/>
      <c r="S3"/>
      <c r="T3"/>
    </row>
    <row r="4" spans="1:20" ht="15">
      <c r="A4" s="53"/>
      <c r="B4" s="10"/>
      <c r="C4" s="236"/>
      <c r="D4" s="12"/>
      <c r="E4" s="53"/>
      <c r="F4" s="54"/>
      <c r="G4" s="54"/>
      <c r="H4" s="54"/>
      <c r="I4" s="54"/>
      <c r="J4" s="74"/>
      <c r="K4" s="54"/>
      <c r="L4"/>
      <c r="M4"/>
      <c r="N4"/>
      <c r="O4"/>
      <c r="P4"/>
      <c r="Q4"/>
      <c r="R4"/>
      <c r="S4"/>
      <c r="T4"/>
    </row>
    <row r="5" spans="1:20" ht="15">
      <c r="A5" s="9"/>
      <c r="D5" s="10" t="s">
        <v>36</v>
      </c>
      <c r="J5" s="74"/>
      <c r="K5" s="54"/>
      <c r="L5"/>
      <c r="M5"/>
      <c r="N5"/>
      <c r="O5"/>
      <c r="P5"/>
      <c r="Q5"/>
      <c r="R5"/>
      <c r="S5"/>
      <c r="T5"/>
    </row>
    <row r="6" spans="1:20" ht="15">
      <c r="A6" s="9"/>
      <c r="D6" s="10"/>
      <c r="J6" s="74"/>
      <c r="K6" s="54"/>
      <c r="L6"/>
      <c r="M6"/>
      <c r="N6"/>
      <c r="O6"/>
      <c r="P6"/>
      <c r="Q6"/>
      <c r="R6"/>
      <c r="S6"/>
      <c r="T6"/>
    </row>
    <row r="7" spans="1:20" ht="15">
      <c r="A7" s="9"/>
      <c r="D7" s="10"/>
      <c r="J7" s="74"/>
      <c r="K7" s="54"/>
      <c r="L7"/>
      <c r="M7"/>
      <c r="N7"/>
      <c r="O7"/>
      <c r="P7"/>
      <c r="Q7"/>
      <c r="R7"/>
      <c r="S7"/>
      <c r="T7"/>
    </row>
    <row r="8" spans="1:20" ht="91.2">
      <c r="A8" s="9"/>
      <c r="D8" s="38" t="s">
        <v>85</v>
      </c>
      <c r="L8"/>
      <c r="M8"/>
      <c r="N8"/>
      <c r="O8"/>
      <c r="P8"/>
      <c r="Q8"/>
      <c r="R8"/>
      <c r="S8"/>
      <c r="T8"/>
    </row>
    <row r="9" spans="1:20" ht="182.4">
      <c r="D9" s="38" t="s">
        <v>86</v>
      </c>
      <c r="L9"/>
      <c r="M9"/>
      <c r="N9"/>
      <c r="O9"/>
      <c r="P9"/>
      <c r="Q9"/>
      <c r="R9"/>
      <c r="S9"/>
      <c r="T9"/>
    </row>
    <row r="10" spans="1:20" ht="205.2">
      <c r="D10" s="38" t="s">
        <v>87</v>
      </c>
      <c r="L10"/>
      <c r="M10"/>
      <c r="N10"/>
      <c r="O10"/>
      <c r="P10"/>
      <c r="Q10"/>
      <c r="R10"/>
      <c r="S10"/>
      <c r="T10"/>
    </row>
    <row r="11" spans="1:20" ht="57">
      <c r="D11" s="38" t="s">
        <v>88</v>
      </c>
      <c r="L11"/>
      <c r="M11"/>
      <c r="N11"/>
      <c r="O11"/>
      <c r="P11"/>
      <c r="Q11"/>
      <c r="R11"/>
      <c r="S11"/>
      <c r="T11"/>
    </row>
    <row r="12" spans="1:20" ht="45.6">
      <c r="D12" s="38" t="s">
        <v>89</v>
      </c>
      <c r="L12"/>
      <c r="M12"/>
      <c r="N12"/>
      <c r="O12"/>
      <c r="P12"/>
      <c r="Q12"/>
      <c r="R12"/>
      <c r="S12"/>
      <c r="T12"/>
    </row>
    <row r="13" spans="1:20" ht="57">
      <c r="D13" s="38" t="s">
        <v>90</v>
      </c>
      <c r="L13"/>
      <c r="M13"/>
      <c r="N13"/>
      <c r="O13"/>
      <c r="P13"/>
      <c r="Q13"/>
      <c r="R13"/>
      <c r="S13"/>
      <c r="T13"/>
    </row>
    <row r="14" spans="1:20" ht="34.200000000000003">
      <c r="A14" s="13" t="str">
        <f>IF(OR(B14="",B14= " ")," ",$A$3)</f>
        <v xml:space="preserve"> </v>
      </c>
      <c r="B14" s="14" t="str">
        <f>IF(AND(D14&gt;0,NOT(D14=" "),NOT(D13&gt;0)),1+(COUNTIF($B13:B$14,"&gt;0"))," ")</f>
        <v xml:space="preserve"> </v>
      </c>
      <c r="D14" s="38" t="s">
        <v>91</v>
      </c>
      <c r="L14"/>
      <c r="M14"/>
      <c r="N14"/>
      <c r="O14"/>
      <c r="P14"/>
      <c r="Q14"/>
      <c r="R14"/>
      <c r="S14"/>
      <c r="T14"/>
    </row>
    <row r="15" spans="1:20" ht="45.6">
      <c r="A15" s="13" t="str">
        <f>IF(OR(B15="",B15= " ")," ",$A$3)</f>
        <v xml:space="preserve"> </v>
      </c>
      <c r="B15" s="14" t="str">
        <f>IF(AND(D15&gt;0,NOT(D15=" "),NOT(D14&gt;0)),1+(COUNTIF($B$14:B14,"&gt;0"))," ")</f>
        <v xml:space="preserve"> </v>
      </c>
      <c r="D15" s="38" t="s">
        <v>92</v>
      </c>
      <c r="L15"/>
      <c r="M15"/>
      <c r="N15"/>
      <c r="O15"/>
      <c r="P15"/>
      <c r="Q15"/>
      <c r="R15"/>
      <c r="S15"/>
      <c r="T15"/>
    </row>
    <row r="16" spans="1:20" ht="22.8">
      <c r="A16" s="13"/>
      <c r="B16" s="14"/>
      <c r="D16" s="38" t="s">
        <v>93</v>
      </c>
      <c r="L16"/>
      <c r="M16"/>
      <c r="N16"/>
      <c r="O16"/>
      <c r="P16"/>
      <c r="Q16"/>
      <c r="R16"/>
      <c r="S16"/>
      <c r="T16"/>
    </row>
    <row r="17" spans="1:20" ht="68.400000000000006">
      <c r="A17" s="13"/>
      <c r="B17" s="14"/>
      <c r="D17" s="38" t="s">
        <v>94</v>
      </c>
      <c r="L17"/>
      <c r="M17"/>
      <c r="N17"/>
      <c r="O17"/>
      <c r="P17"/>
      <c r="Q17"/>
      <c r="R17"/>
      <c r="S17"/>
      <c r="T17"/>
    </row>
    <row r="18" spans="1:20" ht="45.6">
      <c r="A18" s="13"/>
      <c r="B18" s="14"/>
      <c r="D18" s="38" t="s">
        <v>95</v>
      </c>
      <c r="L18"/>
      <c r="M18"/>
      <c r="N18"/>
      <c r="O18"/>
      <c r="P18"/>
      <c r="Q18"/>
      <c r="R18"/>
      <c r="S18"/>
      <c r="T18"/>
    </row>
    <row r="19" spans="1:20" ht="34.200000000000003">
      <c r="A19" s="13"/>
      <c r="B19" s="14"/>
      <c r="D19" s="38" t="s">
        <v>96</v>
      </c>
      <c r="L19"/>
      <c r="M19"/>
      <c r="N19"/>
      <c r="O19"/>
      <c r="P19"/>
      <c r="Q19"/>
      <c r="R19"/>
      <c r="S19"/>
      <c r="T19"/>
    </row>
    <row r="20" spans="1:20" ht="15">
      <c r="A20" s="13"/>
      <c r="B20" s="14"/>
      <c r="D20" s="12"/>
      <c r="L20"/>
      <c r="M20"/>
      <c r="N20"/>
      <c r="O20"/>
      <c r="P20"/>
      <c r="Q20"/>
      <c r="R20"/>
      <c r="S20"/>
      <c r="T20"/>
    </row>
    <row r="21" spans="1:20" ht="60">
      <c r="A21" s="13"/>
      <c r="B21" s="14"/>
      <c r="D21" s="39" t="s">
        <v>97</v>
      </c>
      <c r="L21"/>
      <c r="M21"/>
      <c r="N21"/>
      <c r="O21"/>
      <c r="P21"/>
      <c r="Q21"/>
      <c r="R21"/>
      <c r="S21"/>
      <c r="T21"/>
    </row>
    <row r="22" spans="1:20" ht="15">
      <c r="A22" s="13"/>
      <c r="B22" s="14"/>
      <c r="D22" s="15"/>
      <c r="G22" s="16"/>
      <c r="I22" s="17"/>
      <c r="L22"/>
      <c r="M22"/>
      <c r="N22"/>
      <c r="O22"/>
      <c r="P22"/>
      <c r="Q22"/>
      <c r="R22"/>
      <c r="S22"/>
      <c r="T22"/>
    </row>
    <row r="23" spans="1:20" ht="15">
      <c r="A23" s="13" t="str">
        <f>IF(OR(B23="",B23= " ")," ",$A$3)</f>
        <v xml:space="preserve"> </v>
      </c>
      <c r="B23" s="14" t="str">
        <f>IF(AND(D23&gt;0,NOT(D23=" "),NOT(D22&gt;0)),1+(COUNTIF($B$14:B22,"&gt;0"))," ")</f>
        <v xml:space="preserve"> </v>
      </c>
      <c r="D23" s="15"/>
      <c r="G23" s="16"/>
      <c r="I23" s="17"/>
      <c r="L23"/>
      <c r="M23"/>
      <c r="N23"/>
      <c r="O23"/>
      <c r="P23"/>
      <c r="Q23"/>
      <c r="R23"/>
      <c r="S23"/>
      <c r="T23"/>
    </row>
    <row r="24" spans="1:20" ht="52.5" customHeight="1">
      <c r="A24" s="13" t="str">
        <f>IF(OR(B24="",B24= " ")," ",$A$3)</f>
        <v>01.</v>
      </c>
      <c r="B24" s="14">
        <f>IF(AND(D24&gt;0,NOT(D24=" "),NOT(D23&gt;0)),1+(COUNTIF($B$14:B23,"&gt;0"))," ")</f>
        <v>1</v>
      </c>
      <c r="D24" s="15" t="s">
        <v>189</v>
      </c>
      <c r="G24" s="16"/>
      <c r="I24" s="17"/>
      <c r="L24"/>
      <c r="M24"/>
      <c r="N24"/>
      <c r="O24"/>
      <c r="P24"/>
      <c r="Q24"/>
      <c r="R24"/>
      <c r="S24"/>
      <c r="T24"/>
    </row>
    <row r="25" spans="1:20" ht="12" customHeight="1">
      <c r="A25" s="13"/>
      <c r="B25" s="14"/>
      <c r="C25" s="2" t="s">
        <v>25</v>
      </c>
      <c r="D25" s="1" t="s">
        <v>135</v>
      </c>
      <c r="E25" s="27" t="s">
        <v>78</v>
      </c>
      <c r="F25" s="6">
        <v>2</v>
      </c>
      <c r="G25" s="16">
        <v>14.2</v>
      </c>
      <c r="I25" s="17"/>
      <c r="J25" s="41">
        <f>F25*I25</f>
        <v>0</v>
      </c>
      <c r="L25"/>
      <c r="M25"/>
      <c r="N25"/>
      <c r="O25"/>
      <c r="P25"/>
      <c r="Q25"/>
      <c r="R25"/>
      <c r="S25"/>
      <c r="T25"/>
    </row>
    <row r="26" spans="1:20" ht="12" customHeight="1">
      <c r="A26" s="13"/>
      <c r="B26" s="14"/>
      <c r="C26" s="20" t="s">
        <v>26</v>
      </c>
      <c r="D26" s="1" t="s">
        <v>155</v>
      </c>
      <c r="E26" s="27" t="s">
        <v>78</v>
      </c>
      <c r="F26" s="6">
        <v>2</v>
      </c>
      <c r="G26" s="16">
        <v>14.2</v>
      </c>
      <c r="I26" s="17"/>
      <c r="J26" s="41">
        <f>F26*I26</f>
        <v>0</v>
      </c>
      <c r="L26"/>
      <c r="M26"/>
      <c r="N26"/>
      <c r="O26"/>
      <c r="P26"/>
      <c r="Q26"/>
      <c r="R26"/>
      <c r="S26"/>
      <c r="T26"/>
    </row>
    <row r="27" spans="1:20" ht="15">
      <c r="A27" s="13" t="str">
        <f>IF(OR(B27="",B27= " ")," ",$A$3)</f>
        <v xml:space="preserve"> </v>
      </c>
      <c r="B27" s="14" t="str">
        <f>IF(AND(D28&gt;0,NOT(D28=" "),NOT(D27&gt;0)),1+(COUNTIF($B$14:B26,"&gt;0"))," ")</f>
        <v xml:space="preserve"> </v>
      </c>
      <c r="D27" s="19"/>
      <c r="G27" s="16"/>
      <c r="I27" s="17"/>
      <c r="L27"/>
      <c r="M27"/>
      <c r="N27"/>
      <c r="O27"/>
      <c r="P27"/>
      <c r="Q27"/>
      <c r="R27"/>
      <c r="S27"/>
      <c r="T27"/>
    </row>
    <row r="28" spans="1:20" ht="15">
      <c r="A28" s="13"/>
      <c r="B28" s="14"/>
      <c r="D28" s="19"/>
      <c r="G28" s="16"/>
      <c r="I28" s="17"/>
      <c r="L28"/>
      <c r="M28"/>
      <c r="N28"/>
      <c r="O28"/>
      <c r="P28"/>
      <c r="Q28"/>
      <c r="R28"/>
      <c r="S28"/>
      <c r="T28"/>
    </row>
    <row r="29" spans="1:20" ht="34.200000000000003">
      <c r="A29" s="13" t="str">
        <f>IF(OR(B29="",B29= " ")," ",$A$3)</f>
        <v>01.</v>
      </c>
      <c r="B29" s="14">
        <f>IF(AND(D29&gt;0,NOT(D29=" "),NOT(D28&gt;0)),1+(COUNTIF($B$14:B28,"&gt;0"))," ")</f>
        <v>2</v>
      </c>
      <c r="D29" s="15" t="s">
        <v>199</v>
      </c>
      <c r="E29" s="1" t="s">
        <v>80</v>
      </c>
      <c r="F29" s="6">
        <v>3</v>
      </c>
      <c r="G29" s="16"/>
      <c r="I29" s="17"/>
      <c r="J29" s="41">
        <f>F29*I29</f>
        <v>0</v>
      </c>
      <c r="L29"/>
      <c r="M29"/>
      <c r="N29"/>
      <c r="O29"/>
      <c r="P29"/>
      <c r="Q29"/>
      <c r="R29"/>
      <c r="S29"/>
      <c r="T29"/>
    </row>
    <row r="30" spans="1:20" ht="15">
      <c r="A30" s="13"/>
      <c r="B30" s="14"/>
      <c r="C30" s="20"/>
      <c r="D30" s="23"/>
      <c r="F30" s="16"/>
      <c r="G30" s="16"/>
      <c r="H30" s="22"/>
      <c r="I30" s="17"/>
      <c r="L30"/>
      <c r="M30"/>
      <c r="N30"/>
      <c r="O30"/>
      <c r="P30"/>
      <c r="Q30"/>
      <c r="R30"/>
      <c r="S30"/>
      <c r="T30"/>
    </row>
    <row r="31" spans="1:20" ht="15">
      <c r="A31" s="13"/>
      <c r="B31" s="14"/>
      <c r="C31" s="20"/>
      <c r="D31" s="23"/>
      <c r="F31" s="16"/>
      <c r="G31" s="16"/>
      <c r="H31" s="22"/>
      <c r="I31" s="17"/>
      <c r="L31"/>
      <c r="M31"/>
      <c r="N31"/>
      <c r="O31"/>
      <c r="P31"/>
      <c r="Q31"/>
      <c r="R31"/>
      <c r="S31"/>
      <c r="T31"/>
    </row>
    <row r="32" spans="1:20" ht="114">
      <c r="A32" s="13" t="str">
        <f>IF(OR(B32="",B32= " ")," ",$A$3)</f>
        <v>01.</v>
      </c>
      <c r="B32" s="14">
        <f>IF(AND(D32&gt;0,NOT(D32=" "),NOT(D31&gt;0)),1+(COUNTIF($B$14:B31,"&gt;0"))," ")</f>
        <v>3</v>
      </c>
      <c r="C32" s="20"/>
      <c r="D32" s="23" t="s">
        <v>179</v>
      </c>
      <c r="E32" s="1" t="s">
        <v>77</v>
      </c>
      <c r="F32" s="16">
        <v>25.1</v>
      </c>
      <c r="G32" s="16"/>
      <c r="H32" s="22"/>
      <c r="I32" s="17"/>
      <c r="J32" s="41">
        <f>F32*I32</f>
        <v>0</v>
      </c>
      <c r="L32"/>
      <c r="M32"/>
      <c r="N32"/>
      <c r="O32"/>
      <c r="P32"/>
      <c r="Q32"/>
      <c r="R32"/>
      <c r="S32"/>
      <c r="T32"/>
    </row>
    <row r="33" spans="1:20" ht="15">
      <c r="A33" s="13"/>
      <c r="B33" s="14"/>
      <c r="C33" s="20"/>
      <c r="D33" s="23"/>
      <c r="F33" s="16"/>
      <c r="G33" s="16"/>
      <c r="H33" s="22"/>
      <c r="I33" s="17"/>
      <c r="L33"/>
      <c r="M33"/>
      <c r="N33"/>
      <c r="O33"/>
      <c r="P33"/>
      <c r="Q33"/>
      <c r="R33"/>
      <c r="S33"/>
      <c r="T33"/>
    </row>
    <row r="34" spans="1:20" ht="15">
      <c r="A34" s="13"/>
      <c r="B34" s="14"/>
      <c r="C34" s="20"/>
      <c r="D34" s="23"/>
      <c r="F34" s="16"/>
      <c r="G34" s="16"/>
      <c r="H34" s="22"/>
      <c r="I34" s="17"/>
      <c r="L34"/>
      <c r="M34"/>
      <c r="N34"/>
      <c r="O34"/>
      <c r="P34"/>
      <c r="Q34"/>
      <c r="R34"/>
      <c r="S34"/>
      <c r="T34"/>
    </row>
    <row r="35" spans="1:20" s="92" customFormat="1" ht="114">
      <c r="A35" s="13" t="str">
        <f>IF(OR(B35="",B35= " ")," ",$A$3)</f>
        <v>01.</v>
      </c>
      <c r="B35" s="14">
        <f>IF(AND(D35&gt;0,NOT(D35=" "),NOT(D34&gt;0)),1+(COUNTIF($B$14:B34,"&gt;0"))," ")</f>
        <v>4</v>
      </c>
      <c r="C35" s="20"/>
      <c r="D35" s="23" t="s">
        <v>178</v>
      </c>
      <c r="E35" s="1" t="s">
        <v>77</v>
      </c>
      <c r="F35" s="16">
        <v>136</v>
      </c>
      <c r="G35" s="16"/>
      <c r="H35" s="22"/>
      <c r="I35" s="17"/>
      <c r="J35" s="41">
        <f>F35*I35</f>
        <v>0</v>
      </c>
      <c r="K35" s="224"/>
      <c r="L35"/>
      <c r="M35"/>
      <c r="N35"/>
      <c r="O35"/>
      <c r="P35"/>
      <c r="Q35"/>
      <c r="R35"/>
      <c r="S35"/>
      <c r="T35"/>
    </row>
    <row r="36" spans="1:20" s="92" customFormat="1" ht="15">
      <c r="A36" s="223"/>
      <c r="B36" s="221"/>
      <c r="C36" s="222"/>
      <c r="D36" s="228"/>
      <c r="F36" s="225"/>
      <c r="G36" s="225"/>
      <c r="H36" s="229"/>
      <c r="I36" s="226"/>
      <c r="J36" s="227"/>
      <c r="K36" s="224"/>
      <c r="L36"/>
      <c r="M36"/>
      <c r="N36"/>
      <c r="O36"/>
      <c r="P36"/>
      <c r="Q36"/>
      <c r="R36"/>
      <c r="S36"/>
      <c r="T36"/>
    </row>
    <row r="37" spans="1:20" s="92" customFormat="1" ht="15">
      <c r="A37" s="223"/>
      <c r="B37" s="221"/>
      <c r="C37" s="222"/>
      <c r="D37" s="228"/>
      <c r="F37" s="225"/>
      <c r="G37" s="225"/>
      <c r="H37" s="229"/>
      <c r="I37" s="226"/>
      <c r="J37" s="227"/>
      <c r="K37" s="224"/>
      <c r="L37"/>
      <c r="M37"/>
      <c r="N37"/>
      <c r="O37"/>
      <c r="P37"/>
      <c r="Q37"/>
      <c r="R37"/>
      <c r="S37"/>
      <c r="T37"/>
    </row>
    <row r="38" spans="1:20" ht="79.8">
      <c r="A38" s="13" t="str">
        <f>IF(OR(B38="",B38= " ")," ",$A$3)</f>
        <v>01.</v>
      </c>
      <c r="B38" s="14">
        <f>IF(AND(D38&gt;0,NOT(D38=" "),NOT(D37&gt;0)),1+(COUNTIF($B$14:B37,"&gt;0"))," ")</f>
        <v>5</v>
      </c>
      <c r="C38" s="20"/>
      <c r="D38" s="23" t="s">
        <v>200</v>
      </c>
      <c r="E38" s="1" t="s">
        <v>12</v>
      </c>
      <c r="F38" s="16">
        <v>0.8</v>
      </c>
      <c r="G38" s="16"/>
      <c r="H38" s="22"/>
      <c r="I38" s="17"/>
      <c r="J38" s="41">
        <f>F38*I38</f>
        <v>0</v>
      </c>
      <c r="L38"/>
      <c r="M38"/>
      <c r="N38"/>
      <c r="O38"/>
      <c r="P38"/>
      <c r="Q38"/>
      <c r="R38"/>
      <c r="S38"/>
      <c r="T38"/>
    </row>
    <row r="39" spans="1:20" ht="15">
      <c r="A39" s="13"/>
      <c r="B39" s="14"/>
      <c r="C39" s="20"/>
      <c r="D39" s="23"/>
      <c r="E39" s="21"/>
      <c r="F39" s="16"/>
      <c r="G39" s="16"/>
      <c r="H39" s="22"/>
      <c r="I39" s="17"/>
      <c r="L39"/>
      <c r="M39"/>
      <c r="N39"/>
      <c r="O39"/>
      <c r="P39"/>
      <c r="Q39"/>
      <c r="R39"/>
      <c r="S39"/>
      <c r="T39"/>
    </row>
    <row r="40" spans="1:20" ht="15">
      <c r="A40" s="13"/>
      <c r="B40" s="14"/>
      <c r="C40" s="20"/>
      <c r="D40" s="23"/>
      <c r="E40" s="21"/>
      <c r="F40" s="16"/>
      <c r="G40" s="16"/>
      <c r="H40" s="22"/>
      <c r="I40" s="17"/>
      <c r="L40"/>
      <c r="M40"/>
      <c r="N40"/>
      <c r="O40"/>
      <c r="P40"/>
      <c r="Q40"/>
      <c r="R40"/>
      <c r="S40"/>
      <c r="T40"/>
    </row>
    <row r="41" spans="1:20" ht="45.6">
      <c r="A41" s="13" t="str">
        <f>IF(OR(B41="",B41= " ")," ",$A$3)</f>
        <v>01.</v>
      </c>
      <c r="B41" s="14">
        <f>IF(AND(D41&gt;0,NOT(D41=" "),NOT(D40&gt;0)),1+(COUNTIF($B$14:B40,"&gt;0"))," ")</f>
        <v>6</v>
      </c>
      <c r="C41" s="20"/>
      <c r="D41" s="23" t="s">
        <v>98</v>
      </c>
      <c r="E41" s="21" t="s">
        <v>76</v>
      </c>
      <c r="F41" s="16">
        <v>64.099999999999994</v>
      </c>
      <c r="G41" s="16"/>
      <c r="H41" s="22"/>
      <c r="I41" s="17"/>
      <c r="J41" s="41">
        <f>F41*I41</f>
        <v>0</v>
      </c>
      <c r="L41"/>
      <c r="M41"/>
      <c r="N41"/>
      <c r="O41"/>
      <c r="P41"/>
      <c r="Q41"/>
      <c r="R41"/>
      <c r="S41"/>
      <c r="T41"/>
    </row>
    <row r="42" spans="1:20" ht="15">
      <c r="A42" s="13"/>
      <c r="B42" s="14"/>
      <c r="C42" s="20"/>
      <c r="D42" s="23"/>
      <c r="F42" s="16"/>
      <c r="G42" s="16"/>
      <c r="H42" s="22"/>
      <c r="I42" s="17"/>
      <c r="L42"/>
      <c r="M42"/>
      <c r="N42"/>
      <c r="O42"/>
      <c r="P42"/>
      <c r="Q42"/>
      <c r="R42"/>
      <c r="S42"/>
      <c r="T42"/>
    </row>
    <row r="43" spans="1:20" ht="15">
      <c r="A43" s="13"/>
      <c r="B43" s="14"/>
      <c r="C43" s="20"/>
      <c r="D43" s="23"/>
      <c r="F43" s="16"/>
      <c r="G43" s="16"/>
      <c r="H43" s="22"/>
      <c r="I43" s="17"/>
      <c r="L43"/>
      <c r="M43"/>
      <c r="N43"/>
      <c r="O43"/>
      <c r="P43"/>
      <c r="Q43"/>
      <c r="R43"/>
      <c r="S43"/>
      <c r="T43"/>
    </row>
    <row r="44" spans="1:20" ht="22.8">
      <c r="A44" s="13" t="str">
        <f>IF(OR(B44="",B44= " ")," ",$A$3)</f>
        <v>01.</v>
      </c>
      <c r="B44" s="14">
        <f>IF(AND(D44&gt;0,NOT(D44=" "),NOT(D43&gt;0)),1+(COUNTIF($B$14:B43,"&gt;0"))," ")</f>
        <v>7</v>
      </c>
      <c r="C44" s="20"/>
      <c r="D44" s="23" t="s">
        <v>136</v>
      </c>
      <c r="E44" s="1" t="s">
        <v>12</v>
      </c>
      <c r="F44" s="16">
        <v>6</v>
      </c>
      <c r="G44" s="16"/>
      <c r="H44" s="22"/>
      <c r="J44" s="41">
        <f>F44*I44</f>
        <v>0</v>
      </c>
      <c r="L44"/>
      <c r="M44"/>
      <c r="N44"/>
      <c r="O44"/>
      <c r="P44"/>
      <c r="Q44"/>
      <c r="R44"/>
      <c r="S44"/>
      <c r="T44"/>
    </row>
    <row r="45" spans="1:20" s="26" customFormat="1" ht="15">
      <c r="A45" s="13"/>
      <c r="B45" s="14"/>
      <c r="C45" s="2"/>
      <c r="D45" s="171"/>
      <c r="F45" s="22"/>
      <c r="G45" s="16"/>
      <c r="H45" s="6"/>
      <c r="I45" s="17"/>
      <c r="J45" s="243"/>
      <c r="L45"/>
      <c r="M45"/>
      <c r="N45"/>
      <c r="O45"/>
      <c r="P45"/>
      <c r="Q45"/>
      <c r="R45"/>
      <c r="S45"/>
      <c r="T45"/>
    </row>
    <row r="46" spans="1:20" s="26" customFormat="1" ht="15.6" thickBot="1">
      <c r="A46" s="13"/>
      <c r="B46" s="14"/>
      <c r="C46" s="2"/>
      <c r="D46" s="19"/>
      <c r="E46" s="1"/>
      <c r="F46" s="6"/>
      <c r="G46" s="16"/>
      <c r="H46" s="6"/>
      <c r="I46" s="17"/>
      <c r="J46" s="288"/>
      <c r="L46"/>
      <c r="M46"/>
      <c r="N46"/>
      <c r="O46"/>
      <c r="P46"/>
      <c r="Q46"/>
      <c r="R46"/>
      <c r="S46"/>
      <c r="T46"/>
    </row>
    <row r="47" spans="1:20" s="26" customFormat="1" ht="15">
      <c r="A47" s="28" t="str">
        <f>A3</f>
        <v>01.</v>
      </c>
      <c r="B47" s="29"/>
      <c r="C47" s="30"/>
      <c r="D47" s="31" t="s">
        <v>42</v>
      </c>
      <c r="E47" s="29"/>
      <c r="F47" s="32"/>
      <c r="G47" s="32"/>
      <c r="H47" s="32"/>
      <c r="I47" s="33"/>
      <c r="J47" s="43">
        <f>SUM(J22:J44)</f>
        <v>0</v>
      </c>
      <c r="L47"/>
      <c r="M47"/>
      <c r="N47"/>
      <c r="O47"/>
      <c r="P47"/>
      <c r="Q47"/>
      <c r="R47"/>
      <c r="S47"/>
      <c r="T47"/>
    </row>
    <row r="48" spans="1:20" s="26" customFormat="1" ht="15">
      <c r="A48" s="13"/>
      <c r="B48" s="14"/>
      <c r="C48" s="2"/>
      <c r="D48" s="15"/>
      <c r="E48" s="1"/>
      <c r="F48" s="6"/>
      <c r="G48" s="16"/>
      <c r="H48" s="6"/>
      <c r="I48" s="17"/>
      <c r="J48" s="243"/>
      <c r="L48"/>
      <c r="M48"/>
      <c r="N48"/>
      <c r="O48"/>
      <c r="P48"/>
      <c r="Q48"/>
      <c r="R48"/>
      <c r="S48"/>
      <c r="T48"/>
    </row>
    <row r="49" spans="1:21" s="26" customFormat="1" ht="22.8">
      <c r="A49" s="13"/>
      <c r="B49" s="14"/>
      <c r="C49" s="2"/>
      <c r="D49" s="15" t="s">
        <v>1</v>
      </c>
      <c r="E49" s="1"/>
      <c r="F49" s="6"/>
      <c r="G49" s="16"/>
      <c r="H49" s="6"/>
      <c r="I49" s="17"/>
      <c r="J49" s="243">
        <f>J47*0.1</f>
        <v>0</v>
      </c>
      <c r="L49"/>
      <c r="M49"/>
      <c r="N49"/>
      <c r="O49"/>
      <c r="P49"/>
      <c r="Q49"/>
      <c r="R49"/>
      <c r="S49"/>
      <c r="T49"/>
    </row>
    <row r="50" spans="1:21" s="26" customFormat="1" ht="34.200000000000003">
      <c r="A50" s="13"/>
      <c r="B50" s="14"/>
      <c r="C50" s="2"/>
      <c r="D50" s="15" t="s">
        <v>0</v>
      </c>
      <c r="E50" s="1"/>
      <c r="F50" s="6"/>
      <c r="G50" s="16"/>
      <c r="H50" s="6"/>
      <c r="I50" s="17"/>
      <c r="J50" s="243"/>
      <c r="K50" s="72"/>
      <c r="L50"/>
      <c r="M50"/>
      <c r="N50"/>
      <c r="O50"/>
      <c r="P50"/>
      <c r="Q50"/>
      <c r="R50"/>
      <c r="S50"/>
      <c r="T50"/>
    </row>
    <row r="51" spans="1:21" ht="15.6" thickBot="1">
      <c r="D51" s="15"/>
      <c r="J51" s="75"/>
      <c r="K51" s="54"/>
      <c r="L51"/>
      <c r="M51"/>
      <c r="N51"/>
      <c r="O51"/>
      <c r="P51"/>
      <c r="Q51"/>
      <c r="R51"/>
      <c r="S51"/>
      <c r="T51"/>
      <c r="U51" s="26"/>
    </row>
    <row r="52" spans="1:21" ht="15">
      <c r="A52" s="34" t="str">
        <f>A3</f>
        <v>01.</v>
      </c>
      <c r="B52" s="29"/>
      <c r="C52" s="30"/>
      <c r="D52" s="31" t="s">
        <v>59</v>
      </c>
      <c r="E52" s="29"/>
      <c r="F52" s="32"/>
      <c r="G52" s="32"/>
      <c r="H52" s="32"/>
      <c r="I52" s="33"/>
      <c r="J52" s="43">
        <f>SUM(J47:J49)</f>
        <v>0</v>
      </c>
      <c r="K52" s="54"/>
      <c r="L52"/>
      <c r="M52"/>
      <c r="N52"/>
      <c r="O52"/>
      <c r="P52"/>
      <c r="Q52"/>
      <c r="R52"/>
      <c r="S52"/>
      <c r="T52"/>
      <c r="U52" s="26"/>
    </row>
    <row r="53" spans="1:21" ht="16.5" customHeight="1">
      <c r="A53" s="35" t="str">
        <f>IF(OR(B53="",B53= " ")," ",$A$3)</f>
        <v xml:space="preserve"> </v>
      </c>
      <c r="B53" s="7" t="str">
        <f>IF(AND(D53&gt;0,NOT(D53=" "),NOT(D52&gt;0)),1+(COUNTIF($B$3:B52,"&gt;0"))," ")</f>
        <v xml:space="preserve"> </v>
      </c>
      <c r="J53" s="74"/>
      <c r="K53" s="54"/>
      <c r="L53"/>
      <c r="M53"/>
      <c r="N53"/>
      <c r="O53"/>
      <c r="P53"/>
      <c r="Q53"/>
      <c r="R53"/>
      <c r="S53"/>
      <c r="T53"/>
      <c r="U53" s="26"/>
    </row>
    <row r="54" spans="1:21" ht="15">
      <c r="A54" s="35" t="str">
        <f>IF(OR(B54="",B54= " ")," ",$A$3)</f>
        <v xml:space="preserve"> </v>
      </c>
      <c r="B54" s="7" t="str">
        <f>IF(AND(D54&gt;0,NOT(D54=" "),NOT(D53&gt;0)),1+(COUNTIF($B$3:B53,"&gt;0"))," ")</f>
        <v xml:space="preserve"> </v>
      </c>
      <c r="J54" s="74"/>
      <c r="K54" s="54"/>
      <c r="L54"/>
      <c r="M54"/>
      <c r="N54"/>
      <c r="O54"/>
      <c r="P54"/>
      <c r="Q54"/>
      <c r="R54"/>
      <c r="S54"/>
      <c r="T54"/>
      <c r="U54" s="26"/>
    </row>
    <row r="55" spans="1:21" ht="15">
      <c r="A55" s="25"/>
      <c r="B55" s="25"/>
      <c r="C55" s="36"/>
      <c r="D55" s="25"/>
      <c r="E55" s="25"/>
      <c r="F55" s="37"/>
      <c r="G55" s="37"/>
      <c r="H55" s="37"/>
      <c r="I55" s="37"/>
      <c r="J55" s="44"/>
      <c r="K55" s="57"/>
      <c r="L55"/>
      <c r="M55"/>
      <c r="N55"/>
      <c r="O55"/>
      <c r="P55"/>
      <c r="Q55"/>
      <c r="R55"/>
      <c r="S55"/>
      <c r="T55"/>
      <c r="U55" s="26"/>
    </row>
    <row r="56" spans="1:21" ht="15">
      <c r="L56"/>
      <c r="M56"/>
      <c r="N56"/>
      <c r="O56"/>
      <c r="P56"/>
      <c r="Q56"/>
      <c r="R56"/>
      <c r="S56"/>
      <c r="T56"/>
      <c r="U56" s="26"/>
    </row>
    <row r="57" spans="1:21" ht="15">
      <c r="L57"/>
      <c r="M57"/>
      <c r="N57"/>
      <c r="O57"/>
      <c r="P57"/>
      <c r="Q57"/>
      <c r="R57"/>
      <c r="S57"/>
      <c r="T57"/>
      <c r="U57" s="26"/>
    </row>
    <row r="58" spans="1:21" ht="15">
      <c r="L58"/>
      <c r="M58"/>
      <c r="N58"/>
      <c r="O58"/>
      <c r="P58"/>
      <c r="Q58"/>
      <c r="R58"/>
      <c r="S58"/>
      <c r="T58"/>
      <c r="U58" s="26"/>
    </row>
    <row r="59" spans="1:21" ht="15">
      <c r="L59"/>
      <c r="M59"/>
      <c r="N59"/>
      <c r="O59"/>
      <c r="P59"/>
      <c r="Q59"/>
      <c r="R59"/>
      <c r="S59"/>
      <c r="T59"/>
      <c r="U59" s="26"/>
    </row>
    <row r="60" spans="1:21" ht="15">
      <c r="L60"/>
      <c r="M60"/>
      <c r="N60"/>
      <c r="O60"/>
      <c r="P60"/>
      <c r="Q60"/>
      <c r="R60"/>
      <c r="S60"/>
      <c r="T60"/>
      <c r="U60" s="26"/>
    </row>
    <row r="61" spans="1:21" ht="15">
      <c r="L61"/>
      <c r="M61"/>
      <c r="N61"/>
      <c r="O61"/>
      <c r="P61"/>
      <c r="Q61"/>
      <c r="R61"/>
      <c r="S61"/>
      <c r="T61"/>
      <c r="U61" s="26"/>
    </row>
    <row r="62" spans="1:21" ht="15">
      <c r="L62"/>
      <c r="M62"/>
      <c r="N62"/>
      <c r="O62"/>
      <c r="P62"/>
      <c r="Q62"/>
      <c r="R62"/>
      <c r="S62"/>
      <c r="T62"/>
      <c r="U62" s="26"/>
    </row>
    <row r="63" spans="1:21" ht="15">
      <c r="L63"/>
      <c r="M63"/>
      <c r="N63"/>
      <c r="O63"/>
      <c r="P63"/>
      <c r="Q63"/>
      <c r="R63"/>
      <c r="S63"/>
      <c r="T63"/>
      <c r="U63" s="26"/>
    </row>
    <row r="64" spans="1:21" ht="15">
      <c r="L64"/>
      <c r="M64"/>
      <c r="N64"/>
      <c r="O64"/>
      <c r="P64"/>
      <c r="Q64"/>
      <c r="R64"/>
      <c r="S64"/>
      <c r="T64"/>
      <c r="U64" s="26"/>
    </row>
    <row r="65" spans="12:21" ht="15">
      <c r="L65"/>
      <c r="M65"/>
      <c r="N65"/>
      <c r="O65"/>
      <c r="P65"/>
      <c r="Q65"/>
      <c r="R65"/>
      <c r="S65"/>
      <c r="T65"/>
      <c r="U65" s="26"/>
    </row>
    <row r="66" spans="12:21" ht="15">
      <c r="L66"/>
      <c r="M66"/>
      <c r="N66"/>
      <c r="O66"/>
      <c r="P66"/>
      <c r="Q66"/>
      <c r="R66"/>
      <c r="S66"/>
      <c r="T66"/>
    </row>
    <row r="67" spans="12:21" ht="15">
      <c r="L67"/>
      <c r="M67"/>
      <c r="N67"/>
      <c r="O67"/>
      <c r="P67"/>
      <c r="Q67"/>
      <c r="R67"/>
      <c r="S67"/>
      <c r="T67"/>
    </row>
    <row r="68" spans="12:21" ht="15">
      <c r="L68"/>
      <c r="M68"/>
      <c r="N68"/>
      <c r="O68"/>
      <c r="P68"/>
      <c r="Q68"/>
      <c r="R68"/>
      <c r="S68"/>
      <c r="T68"/>
    </row>
    <row r="69" spans="12:21" ht="15">
      <c r="L69"/>
      <c r="M69"/>
      <c r="N69"/>
      <c r="O69"/>
      <c r="P69"/>
      <c r="Q69"/>
      <c r="R69"/>
      <c r="S69"/>
      <c r="T69"/>
    </row>
    <row r="70" spans="12:21" ht="15">
      <c r="L70"/>
      <c r="M70"/>
      <c r="N70"/>
      <c r="O70"/>
      <c r="P70"/>
      <c r="Q70"/>
      <c r="R70"/>
      <c r="S70"/>
      <c r="T70"/>
    </row>
    <row r="71" spans="12:21" ht="15">
      <c r="L71"/>
      <c r="M71"/>
      <c r="N71"/>
      <c r="O71"/>
      <c r="P71"/>
      <c r="Q71"/>
      <c r="R71"/>
      <c r="S71"/>
      <c r="T71"/>
    </row>
    <row r="72" spans="12:21" ht="15">
      <c r="L72"/>
      <c r="M72"/>
      <c r="N72"/>
      <c r="O72"/>
      <c r="P72"/>
      <c r="Q72"/>
      <c r="R72"/>
      <c r="S72"/>
      <c r="T72"/>
    </row>
    <row r="73" spans="12:21" ht="15">
      <c r="L73"/>
      <c r="M73"/>
      <c r="N73"/>
      <c r="O73"/>
      <c r="P73"/>
      <c r="Q73"/>
      <c r="R73"/>
      <c r="S73"/>
      <c r="T73"/>
    </row>
    <row r="74" spans="12:21" ht="15">
      <c r="L74"/>
      <c r="M74"/>
      <c r="N74"/>
      <c r="O74"/>
      <c r="P74"/>
      <c r="Q74"/>
      <c r="R74"/>
      <c r="S74"/>
      <c r="T74"/>
    </row>
    <row r="75" spans="12:21" ht="15">
      <c r="L75"/>
      <c r="M75"/>
      <c r="N75"/>
      <c r="O75"/>
      <c r="P75"/>
      <c r="Q75"/>
      <c r="R75"/>
      <c r="S75"/>
      <c r="T75"/>
    </row>
    <row r="76" spans="12:21" ht="15">
      <c r="L76"/>
      <c r="M76"/>
      <c r="N76"/>
      <c r="O76"/>
      <c r="P76"/>
      <c r="Q76"/>
      <c r="R76"/>
      <c r="S76"/>
      <c r="T76"/>
    </row>
    <row r="77" spans="12:21" ht="15">
      <c r="L77"/>
      <c r="M77"/>
      <c r="N77"/>
      <c r="O77"/>
      <c r="P77"/>
      <c r="Q77"/>
      <c r="R77"/>
      <c r="S77"/>
      <c r="T77"/>
    </row>
    <row r="78" spans="12:21" ht="15">
      <c r="L78"/>
      <c r="M78"/>
      <c r="N78"/>
      <c r="O78"/>
      <c r="P78"/>
      <c r="Q78"/>
      <c r="R78"/>
      <c r="S78"/>
      <c r="T78"/>
    </row>
    <row r="79" spans="12:21" ht="15">
      <c r="L79"/>
      <c r="M79"/>
      <c r="N79"/>
      <c r="O79"/>
      <c r="P79"/>
      <c r="Q79"/>
      <c r="R79"/>
      <c r="S79"/>
      <c r="T79"/>
    </row>
    <row r="80" spans="12:21" ht="15">
      <c r="L80"/>
      <c r="M80"/>
      <c r="N80"/>
      <c r="O80"/>
      <c r="P80"/>
      <c r="Q80"/>
      <c r="R80"/>
      <c r="S80"/>
      <c r="T80"/>
    </row>
    <row r="81" spans="12:20" ht="15">
      <c r="L81"/>
      <c r="M81"/>
      <c r="N81"/>
      <c r="O81"/>
      <c r="P81"/>
      <c r="Q81"/>
      <c r="R81"/>
      <c r="S81"/>
      <c r="T81"/>
    </row>
    <row r="82" spans="12:20" ht="15">
      <c r="L82"/>
      <c r="M82"/>
      <c r="N82"/>
      <c r="O82"/>
      <c r="P82"/>
      <c r="Q82"/>
      <c r="R82"/>
      <c r="S82"/>
      <c r="T82"/>
    </row>
    <row r="83" spans="12:20" ht="15">
      <c r="L83"/>
      <c r="M83"/>
      <c r="N83"/>
      <c r="O83"/>
      <c r="P83"/>
      <c r="Q83"/>
      <c r="R83"/>
      <c r="S83"/>
      <c r="T83"/>
    </row>
    <row r="84" spans="12:20" ht="15">
      <c r="L84"/>
      <c r="M84"/>
      <c r="N84"/>
      <c r="O84"/>
      <c r="P84"/>
      <c r="Q84"/>
      <c r="R84"/>
      <c r="S84"/>
      <c r="T84"/>
    </row>
    <row r="85" spans="12:20" ht="15">
      <c r="L85"/>
      <c r="M85"/>
      <c r="N85"/>
      <c r="O85"/>
      <c r="P85"/>
      <c r="Q85"/>
      <c r="R85"/>
      <c r="S85"/>
      <c r="T85"/>
    </row>
    <row r="86" spans="12:20" ht="15">
      <c r="L86"/>
      <c r="M86"/>
      <c r="N86"/>
      <c r="O86"/>
      <c r="P86"/>
      <c r="Q86"/>
      <c r="R86"/>
      <c r="S86"/>
      <c r="T86"/>
    </row>
    <row r="87" spans="12:20" ht="15">
      <c r="L87"/>
      <c r="M87"/>
      <c r="N87"/>
      <c r="O87"/>
      <c r="P87"/>
      <c r="Q87"/>
      <c r="R87"/>
      <c r="S87"/>
      <c r="T87"/>
    </row>
    <row r="88" spans="12:20" ht="15">
      <c r="L88"/>
      <c r="M88"/>
      <c r="N88"/>
      <c r="O88"/>
      <c r="P88"/>
      <c r="Q88"/>
      <c r="R88"/>
      <c r="S88"/>
      <c r="T88"/>
    </row>
    <row r="89" spans="12:20" ht="15">
      <c r="L89"/>
      <c r="M89"/>
      <c r="N89"/>
      <c r="O89"/>
      <c r="P89"/>
      <c r="Q89"/>
      <c r="R89"/>
      <c r="S89"/>
      <c r="T89"/>
    </row>
    <row r="90" spans="12:20" ht="15">
      <c r="L90"/>
      <c r="M90"/>
      <c r="N90"/>
      <c r="O90"/>
      <c r="P90"/>
      <c r="Q90"/>
      <c r="R90"/>
      <c r="S90"/>
      <c r="T90"/>
    </row>
    <row r="91" spans="12:20" ht="15">
      <c r="L91"/>
      <c r="M91"/>
      <c r="N91"/>
      <c r="O91"/>
      <c r="P91"/>
      <c r="Q91"/>
      <c r="R91"/>
      <c r="S91"/>
      <c r="T91"/>
    </row>
    <row r="92" spans="12:20" ht="15">
      <c r="L92"/>
      <c r="M92"/>
      <c r="N92"/>
      <c r="O92"/>
      <c r="P92"/>
      <c r="Q92"/>
      <c r="R92"/>
      <c r="S92"/>
      <c r="T92"/>
    </row>
    <row r="93" spans="12:20" ht="15">
      <c r="L93"/>
      <c r="M93"/>
      <c r="N93"/>
      <c r="O93"/>
      <c r="P93"/>
      <c r="Q93"/>
      <c r="R93"/>
      <c r="S93"/>
      <c r="T93"/>
    </row>
    <row r="94" spans="12:20" ht="15">
      <c r="L94"/>
      <c r="M94"/>
      <c r="N94"/>
      <c r="O94"/>
      <c r="P94"/>
      <c r="Q94"/>
      <c r="R94"/>
      <c r="S94"/>
      <c r="T94"/>
    </row>
    <row r="95" spans="12:20" ht="15">
      <c r="L95"/>
      <c r="M95"/>
      <c r="N95"/>
      <c r="O95"/>
      <c r="P95"/>
      <c r="Q95"/>
      <c r="R95"/>
      <c r="S95"/>
      <c r="T95"/>
    </row>
    <row r="96" spans="12:20" ht="15">
      <c r="L96"/>
      <c r="M96"/>
      <c r="N96"/>
      <c r="O96"/>
      <c r="P96"/>
      <c r="Q96"/>
      <c r="R96"/>
      <c r="S96"/>
      <c r="T96"/>
    </row>
    <row r="97" spans="12:20" ht="15">
      <c r="L97"/>
      <c r="M97"/>
      <c r="N97"/>
      <c r="O97"/>
      <c r="P97"/>
      <c r="Q97"/>
      <c r="R97"/>
      <c r="S97"/>
      <c r="T97"/>
    </row>
    <row r="98" spans="12:20" ht="15">
      <c r="L98"/>
      <c r="M98"/>
      <c r="N98"/>
      <c r="O98"/>
      <c r="P98"/>
      <c r="Q98"/>
      <c r="R98"/>
      <c r="S98"/>
      <c r="T98"/>
    </row>
    <row r="99" spans="12:20" ht="15">
      <c r="L99"/>
      <c r="M99"/>
      <c r="N99"/>
      <c r="O99"/>
      <c r="P99"/>
      <c r="Q99"/>
      <c r="R99"/>
      <c r="S99"/>
      <c r="T99"/>
    </row>
    <row r="100" spans="12:20" ht="15">
      <c r="L100"/>
      <c r="M100"/>
      <c r="N100"/>
      <c r="O100"/>
      <c r="P100"/>
      <c r="Q100"/>
      <c r="R100"/>
      <c r="S100"/>
      <c r="T100"/>
    </row>
    <row r="101" spans="12:20" ht="15">
      <c r="L101"/>
      <c r="M101"/>
      <c r="N101"/>
      <c r="O101"/>
      <c r="P101"/>
      <c r="Q101"/>
      <c r="R101"/>
      <c r="S101"/>
      <c r="T101"/>
    </row>
    <row r="102" spans="12:20" ht="15">
      <c r="L102"/>
      <c r="M102"/>
      <c r="N102"/>
      <c r="O102"/>
      <c r="P102"/>
      <c r="Q102"/>
      <c r="R102"/>
      <c r="S102"/>
      <c r="T102"/>
    </row>
    <row r="103" spans="12:20" ht="15">
      <c r="L103"/>
      <c r="M103"/>
      <c r="N103"/>
      <c r="O103"/>
      <c r="P103"/>
      <c r="Q103"/>
      <c r="R103"/>
      <c r="S103"/>
      <c r="T103"/>
    </row>
    <row r="104" spans="12:20" ht="15">
      <c r="L104"/>
      <c r="M104"/>
      <c r="N104"/>
      <c r="O104"/>
      <c r="P104"/>
      <c r="Q104"/>
      <c r="R104"/>
      <c r="S104"/>
      <c r="T104"/>
    </row>
    <row r="105" spans="12:20" ht="15">
      <c r="L105"/>
      <c r="M105"/>
      <c r="N105"/>
      <c r="O105"/>
      <c r="P105"/>
      <c r="Q105"/>
      <c r="R105"/>
      <c r="S105"/>
      <c r="T105"/>
    </row>
    <row r="106" spans="12:20" ht="15">
      <c r="L106"/>
      <c r="M106"/>
      <c r="N106"/>
      <c r="O106"/>
      <c r="P106"/>
      <c r="Q106"/>
      <c r="R106"/>
      <c r="S106"/>
      <c r="T106"/>
    </row>
    <row r="107" spans="12:20" ht="15">
      <c r="L107"/>
      <c r="M107"/>
      <c r="N107"/>
      <c r="O107"/>
      <c r="P107"/>
      <c r="Q107"/>
      <c r="R107"/>
      <c r="S107"/>
      <c r="T107"/>
    </row>
    <row r="108" spans="12:20" ht="15">
      <c r="L108"/>
      <c r="M108"/>
      <c r="N108"/>
      <c r="O108"/>
      <c r="P108"/>
      <c r="Q108"/>
      <c r="R108"/>
      <c r="S108"/>
      <c r="T108"/>
    </row>
    <row r="109" spans="12:20" ht="15">
      <c r="L109"/>
      <c r="M109"/>
      <c r="N109"/>
      <c r="O109"/>
      <c r="P109"/>
      <c r="Q109"/>
      <c r="R109"/>
      <c r="S109"/>
      <c r="T109"/>
    </row>
    <row r="110" spans="12:20" ht="15">
      <c r="L110"/>
      <c r="M110"/>
      <c r="N110"/>
      <c r="O110"/>
      <c r="P110"/>
      <c r="Q110"/>
      <c r="R110"/>
      <c r="S110"/>
      <c r="T110"/>
    </row>
    <row r="111" spans="12:20" ht="15">
      <c r="L111"/>
      <c r="M111"/>
      <c r="N111"/>
      <c r="O111"/>
      <c r="P111"/>
      <c r="Q111"/>
      <c r="R111"/>
      <c r="S111"/>
      <c r="T111"/>
    </row>
    <row r="112" spans="12:20" ht="15">
      <c r="L112"/>
      <c r="M112"/>
      <c r="N112"/>
      <c r="O112"/>
      <c r="P112"/>
      <c r="Q112"/>
      <c r="R112"/>
      <c r="S112"/>
      <c r="T112"/>
    </row>
    <row r="113" spans="12:20" ht="15">
      <c r="L113"/>
      <c r="M113"/>
      <c r="N113"/>
      <c r="O113"/>
      <c r="P113"/>
      <c r="Q113"/>
      <c r="R113"/>
      <c r="S113"/>
      <c r="T113"/>
    </row>
    <row r="114" spans="12:20" ht="15">
      <c r="L114"/>
      <c r="M114"/>
      <c r="N114"/>
      <c r="O114"/>
      <c r="P114"/>
      <c r="Q114"/>
      <c r="R114"/>
      <c r="S114"/>
      <c r="T114"/>
    </row>
    <row r="115" spans="12:20" ht="15">
      <c r="L115"/>
      <c r="M115"/>
      <c r="N115"/>
      <c r="O115"/>
      <c r="P115"/>
      <c r="Q115"/>
      <c r="R115"/>
      <c r="S115"/>
      <c r="T115"/>
    </row>
    <row r="116" spans="12:20" ht="15">
      <c r="L116"/>
      <c r="M116"/>
      <c r="N116"/>
      <c r="O116"/>
      <c r="P116"/>
      <c r="Q116"/>
      <c r="R116"/>
      <c r="S116"/>
      <c r="T116"/>
    </row>
    <row r="117" spans="12:20" ht="15">
      <c r="L117"/>
      <c r="M117"/>
      <c r="N117"/>
      <c r="O117"/>
      <c r="P117"/>
      <c r="Q117"/>
      <c r="R117"/>
      <c r="S117"/>
      <c r="T117"/>
    </row>
    <row r="118" spans="12:20" ht="15">
      <c r="L118"/>
      <c r="M118"/>
      <c r="N118"/>
      <c r="O118"/>
      <c r="P118"/>
      <c r="Q118"/>
      <c r="R118"/>
      <c r="S118"/>
      <c r="T118"/>
    </row>
    <row r="119" spans="12:20" ht="15">
      <c r="L119"/>
      <c r="M119"/>
      <c r="N119"/>
      <c r="O119"/>
      <c r="P119"/>
      <c r="Q119"/>
      <c r="R119"/>
      <c r="S119"/>
      <c r="T119"/>
    </row>
    <row r="120" spans="12:20" ht="15">
      <c r="L120"/>
      <c r="M120"/>
      <c r="N120"/>
      <c r="O120"/>
      <c r="P120"/>
      <c r="Q120"/>
      <c r="R120"/>
      <c r="S120"/>
      <c r="T120"/>
    </row>
    <row r="121" spans="12:20" ht="15">
      <c r="L121"/>
      <c r="M121"/>
      <c r="N121"/>
      <c r="O121"/>
      <c r="P121"/>
      <c r="Q121"/>
      <c r="R121"/>
      <c r="S121"/>
      <c r="T121"/>
    </row>
    <row r="122" spans="12:20" ht="15">
      <c r="L122"/>
      <c r="M122"/>
      <c r="N122"/>
      <c r="O122"/>
      <c r="P122"/>
      <c r="Q122"/>
      <c r="R122"/>
      <c r="S122"/>
      <c r="T122"/>
    </row>
    <row r="123" spans="12:20" ht="15">
      <c r="L123"/>
      <c r="M123"/>
      <c r="N123"/>
      <c r="O123"/>
      <c r="P123"/>
      <c r="Q123"/>
      <c r="R123"/>
      <c r="S123"/>
      <c r="T123"/>
    </row>
    <row r="124" spans="12:20" ht="15">
      <c r="L124"/>
      <c r="M124"/>
      <c r="N124"/>
      <c r="O124"/>
      <c r="P124"/>
      <c r="Q124"/>
      <c r="R124"/>
      <c r="S124"/>
      <c r="T124"/>
    </row>
    <row r="125" spans="12:20" ht="15">
      <c r="L125"/>
      <c r="M125"/>
      <c r="N125"/>
      <c r="O125"/>
      <c r="P125"/>
      <c r="Q125"/>
      <c r="R125"/>
      <c r="S125"/>
      <c r="T125"/>
    </row>
    <row r="126" spans="12:20" ht="15">
      <c r="L126"/>
      <c r="M126"/>
      <c r="N126"/>
      <c r="O126"/>
      <c r="P126"/>
      <c r="Q126"/>
      <c r="R126"/>
      <c r="S126"/>
      <c r="T126"/>
    </row>
    <row r="127" spans="12:20" ht="15">
      <c r="L127"/>
      <c r="M127"/>
      <c r="N127"/>
      <c r="O127"/>
      <c r="P127"/>
      <c r="Q127"/>
      <c r="R127"/>
      <c r="S127"/>
      <c r="T127"/>
    </row>
    <row r="128" spans="12:20" ht="15">
      <c r="L128"/>
      <c r="M128"/>
      <c r="N128"/>
      <c r="O128"/>
      <c r="P128"/>
      <c r="Q128"/>
      <c r="R128"/>
      <c r="S128"/>
      <c r="T128"/>
    </row>
    <row r="129" spans="12:20" ht="15">
      <c r="L129"/>
      <c r="M129"/>
      <c r="N129"/>
      <c r="O129"/>
      <c r="P129"/>
      <c r="Q129"/>
      <c r="R129"/>
      <c r="S129"/>
      <c r="T129"/>
    </row>
    <row r="130" spans="12:20" ht="15">
      <c r="L130"/>
      <c r="M130"/>
      <c r="N130"/>
      <c r="O130"/>
      <c r="P130"/>
      <c r="Q130"/>
      <c r="R130"/>
      <c r="S130"/>
      <c r="T130"/>
    </row>
    <row r="131" spans="12:20" ht="15">
      <c r="L131"/>
      <c r="M131"/>
      <c r="N131"/>
      <c r="O131"/>
      <c r="P131"/>
      <c r="Q131"/>
      <c r="R131"/>
      <c r="S131"/>
      <c r="T131"/>
    </row>
    <row r="132" spans="12:20" ht="15">
      <c r="L132"/>
      <c r="M132"/>
      <c r="N132"/>
      <c r="O132"/>
      <c r="P132"/>
      <c r="Q132"/>
      <c r="R132"/>
      <c r="S132"/>
      <c r="T132"/>
    </row>
    <row r="133" spans="12:20" ht="15">
      <c r="L133"/>
      <c r="M133"/>
      <c r="N133"/>
      <c r="O133"/>
      <c r="P133"/>
      <c r="Q133"/>
      <c r="R133"/>
      <c r="S133"/>
      <c r="T133"/>
    </row>
    <row r="134" spans="12:20" ht="15">
      <c r="L134"/>
      <c r="M134"/>
      <c r="N134"/>
      <c r="O134"/>
      <c r="P134"/>
      <c r="Q134"/>
      <c r="R134"/>
      <c r="S134"/>
      <c r="T134"/>
    </row>
    <row r="135" spans="12:20" ht="15">
      <c r="L135"/>
      <c r="M135"/>
      <c r="N135"/>
      <c r="O135"/>
      <c r="P135"/>
      <c r="Q135"/>
      <c r="R135"/>
      <c r="S135"/>
      <c r="T135"/>
    </row>
    <row r="136" spans="12:20" ht="15">
      <c r="L136"/>
      <c r="M136"/>
      <c r="N136"/>
      <c r="O136"/>
      <c r="P136"/>
      <c r="Q136"/>
      <c r="R136"/>
      <c r="S136"/>
      <c r="T136"/>
    </row>
    <row r="137" spans="12:20" ht="15">
      <c r="L137"/>
      <c r="M137"/>
      <c r="N137"/>
      <c r="O137"/>
      <c r="P137"/>
      <c r="Q137"/>
      <c r="R137"/>
      <c r="S137"/>
      <c r="T137"/>
    </row>
    <row r="138" spans="12:20" ht="15">
      <c r="L138"/>
      <c r="M138"/>
      <c r="N138"/>
      <c r="O138"/>
      <c r="P138"/>
      <c r="Q138"/>
      <c r="R138"/>
      <c r="S138"/>
      <c r="T138"/>
    </row>
    <row r="139" spans="12:20" ht="15">
      <c r="L139"/>
      <c r="M139"/>
      <c r="N139"/>
      <c r="O139"/>
      <c r="P139"/>
      <c r="Q139"/>
      <c r="R139"/>
      <c r="S139"/>
      <c r="T139"/>
    </row>
    <row r="140" spans="12:20" ht="15">
      <c r="L140"/>
      <c r="M140"/>
      <c r="N140"/>
      <c r="O140"/>
      <c r="P140"/>
      <c r="Q140"/>
      <c r="R140"/>
      <c r="S140"/>
      <c r="T140"/>
    </row>
    <row r="141" spans="12:20" ht="15">
      <c r="L141"/>
      <c r="M141"/>
      <c r="N141"/>
      <c r="O141"/>
      <c r="P141"/>
      <c r="Q141"/>
      <c r="R141"/>
      <c r="S141"/>
      <c r="T141"/>
    </row>
    <row r="142" spans="12:20" ht="15">
      <c r="L142"/>
      <c r="M142"/>
      <c r="N142"/>
      <c r="O142"/>
      <c r="P142"/>
      <c r="Q142"/>
      <c r="R142"/>
      <c r="S142"/>
      <c r="T142"/>
    </row>
    <row r="143" spans="12:20" ht="15">
      <c r="L143"/>
      <c r="M143"/>
      <c r="N143"/>
      <c r="O143"/>
      <c r="P143"/>
      <c r="Q143"/>
      <c r="R143"/>
      <c r="S143"/>
      <c r="T143"/>
    </row>
    <row r="144" spans="12:20" ht="15">
      <c r="L144"/>
      <c r="M144"/>
      <c r="N144"/>
      <c r="O144"/>
      <c r="P144"/>
      <c r="Q144"/>
      <c r="R144"/>
      <c r="S144"/>
      <c r="T144"/>
    </row>
    <row r="145" spans="12:20" ht="15">
      <c r="L145"/>
      <c r="M145"/>
      <c r="N145"/>
      <c r="O145"/>
      <c r="P145"/>
      <c r="Q145"/>
      <c r="R145"/>
      <c r="S145"/>
      <c r="T145"/>
    </row>
    <row r="146" spans="12:20" ht="15">
      <c r="L146"/>
      <c r="M146"/>
      <c r="N146"/>
      <c r="O146"/>
      <c r="P146"/>
      <c r="Q146"/>
      <c r="R146"/>
      <c r="S146"/>
      <c r="T146"/>
    </row>
    <row r="147" spans="12:20" ht="15">
      <c r="L147"/>
      <c r="M147"/>
      <c r="N147"/>
      <c r="O147"/>
      <c r="P147"/>
      <c r="Q147"/>
      <c r="R147"/>
      <c r="S147"/>
      <c r="T147"/>
    </row>
    <row r="148" spans="12:20" ht="15">
      <c r="L148"/>
      <c r="M148"/>
      <c r="N148"/>
      <c r="O148"/>
      <c r="P148"/>
      <c r="Q148"/>
      <c r="R148"/>
      <c r="S148"/>
      <c r="T148"/>
    </row>
    <row r="149" spans="12:20" ht="15">
      <c r="L149"/>
      <c r="M149"/>
      <c r="N149"/>
      <c r="O149"/>
      <c r="P149"/>
      <c r="Q149"/>
      <c r="R149"/>
      <c r="S149"/>
      <c r="T149"/>
    </row>
    <row r="150" spans="12:20" ht="15">
      <c r="L150"/>
      <c r="M150"/>
      <c r="N150"/>
      <c r="O150"/>
      <c r="P150"/>
      <c r="Q150"/>
      <c r="R150"/>
      <c r="S150"/>
      <c r="T150"/>
    </row>
    <row r="151" spans="12:20" ht="15">
      <c r="L151"/>
      <c r="M151"/>
      <c r="N151"/>
      <c r="O151"/>
      <c r="P151"/>
      <c r="Q151"/>
      <c r="R151"/>
      <c r="S151"/>
      <c r="T151"/>
    </row>
    <row r="152" spans="12:20" ht="15">
      <c r="L152"/>
      <c r="M152"/>
      <c r="N152"/>
      <c r="O152"/>
      <c r="P152"/>
      <c r="Q152"/>
      <c r="R152"/>
      <c r="S152"/>
      <c r="T152"/>
    </row>
    <row r="153" spans="12:20" ht="15">
      <c r="L153"/>
      <c r="M153"/>
      <c r="N153"/>
      <c r="O153"/>
      <c r="P153"/>
      <c r="Q153"/>
      <c r="R153"/>
      <c r="S153"/>
      <c r="T153"/>
    </row>
    <row r="154" spans="12:20" ht="15">
      <c r="L154"/>
      <c r="M154"/>
      <c r="N154"/>
      <c r="O154"/>
      <c r="P154"/>
      <c r="Q154"/>
      <c r="R154"/>
      <c r="S154"/>
      <c r="T154"/>
    </row>
    <row r="155" spans="12:20" ht="15">
      <c r="L155"/>
      <c r="M155"/>
      <c r="N155"/>
      <c r="O155"/>
      <c r="P155"/>
      <c r="Q155"/>
      <c r="R155"/>
      <c r="S155"/>
      <c r="T155"/>
    </row>
    <row r="156" spans="12:20" ht="15">
      <c r="L156"/>
      <c r="M156"/>
      <c r="N156"/>
      <c r="O156"/>
      <c r="P156"/>
      <c r="Q156"/>
      <c r="R156"/>
      <c r="S156"/>
      <c r="T156"/>
    </row>
    <row r="157" spans="12:20" ht="15">
      <c r="L157"/>
      <c r="M157"/>
      <c r="N157"/>
      <c r="O157"/>
      <c r="P157"/>
      <c r="Q157"/>
      <c r="R157"/>
      <c r="S157"/>
      <c r="T157"/>
    </row>
    <row r="158" spans="12:20" ht="15">
      <c r="L158"/>
      <c r="M158"/>
      <c r="N158"/>
      <c r="O158"/>
      <c r="P158"/>
      <c r="Q158"/>
      <c r="R158"/>
      <c r="S158"/>
      <c r="T158"/>
    </row>
    <row r="159" spans="12:20" ht="15">
      <c r="L159"/>
      <c r="M159"/>
      <c r="N159"/>
      <c r="O159"/>
      <c r="P159"/>
      <c r="Q159"/>
      <c r="R159"/>
      <c r="S159"/>
      <c r="T159"/>
    </row>
    <row r="160" spans="12:20" ht="15">
      <c r="L160"/>
      <c r="M160"/>
      <c r="N160"/>
      <c r="O160"/>
      <c r="P160"/>
      <c r="Q160"/>
      <c r="R160"/>
      <c r="S160"/>
      <c r="T160"/>
    </row>
    <row r="161" spans="12:20" ht="15">
      <c r="L161"/>
      <c r="M161"/>
      <c r="N161"/>
      <c r="O161"/>
      <c r="P161"/>
      <c r="Q161"/>
      <c r="R161"/>
      <c r="S161"/>
      <c r="T161"/>
    </row>
    <row r="162" spans="12:20" ht="15">
      <c r="L162"/>
      <c r="M162"/>
      <c r="N162"/>
      <c r="O162"/>
      <c r="P162"/>
      <c r="Q162"/>
      <c r="R162"/>
      <c r="S162"/>
      <c r="T162"/>
    </row>
    <row r="163" spans="12:20" ht="15">
      <c r="L163"/>
      <c r="M163"/>
      <c r="N163"/>
      <c r="O163"/>
      <c r="P163"/>
      <c r="Q163"/>
      <c r="R163"/>
      <c r="S163"/>
      <c r="T163"/>
    </row>
    <row r="164" spans="12:20" ht="15">
      <c r="L164"/>
      <c r="M164"/>
      <c r="N164"/>
      <c r="O164"/>
      <c r="P164"/>
      <c r="Q164"/>
      <c r="R164"/>
      <c r="S164"/>
      <c r="T164"/>
    </row>
  </sheetData>
  <phoneticPr fontId="0" type="noConversion"/>
  <pageMargins left="0.94488188976377963" right="0.55118110236220474" top="1.0236220472440944" bottom="0.78740157480314965" header="0.43307086614173229" footer="0.51181102362204722"/>
  <pageSetup paperSize="9" scale="90" orientation="portrait" r:id="rId1"/>
  <headerFooter alignWithMargins="0">
    <oddHeader xml:space="preserve">&amp;L&amp;9Ured ovlaštene arhitektice Zrinka Salopek Debelić
Investitor: Pučko otvoreno učilište Rab, Bobotine 1/A, Rab 
Građevina: Unutrašnje uređenje poslovnog prostora u prizemlju zgrade
</oddHeader>
    <oddFooter>&amp;L&amp;10 1. PRIPREMNI RADOVI, RUŠENJA I DEMONTAŽE &amp;R&amp;"Arial,Regular"&amp;10Str. &amp;P/&amp;N</oddFooter>
  </headerFooter>
  <colBreaks count="1" manualBreakCount="1">
    <brk id="10" min="1" max="2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Z62"/>
  <sheetViews>
    <sheetView zoomScaleNormal="100" zoomScaleSheetLayoutView="130" workbookViewId="0">
      <selection activeCell="D28" sqref="D28"/>
    </sheetView>
  </sheetViews>
  <sheetFormatPr defaultColWidth="8.81640625" defaultRowHeight="11.4"/>
  <cols>
    <col min="1" max="1" width="3.453125" style="61" customWidth="1"/>
    <col min="2" max="2" width="3.08984375" style="1" customWidth="1"/>
    <col min="3" max="3" width="2.36328125" style="1" customWidth="1"/>
    <col min="4" max="4" width="36.36328125" style="1" customWidth="1"/>
    <col min="5" max="5" width="4.54296875" style="1" customWidth="1"/>
    <col min="6" max="6" width="7.36328125" style="6" hidden="1" customWidth="1"/>
    <col min="7" max="7" width="7.36328125" style="6" customWidth="1"/>
    <col min="8" max="11" width="9.08984375" style="6" hidden="1" customWidth="1"/>
    <col min="12" max="12" width="8.36328125" style="1" customWidth="1"/>
    <col min="13" max="13" width="8.81640625" style="41" customWidth="1"/>
    <col min="14" max="14" width="12.6328125" style="1" customWidth="1"/>
    <col min="15" max="16384" width="8.81640625" style="1"/>
  </cols>
  <sheetData>
    <row r="1" spans="1:26" s="63" customFormat="1" ht="15">
      <c r="A1" s="70"/>
      <c r="D1" s="3"/>
      <c r="E1" s="4"/>
      <c r="F1" s="245"/>
      <c r="G1" s="5"/>
      <c r="H1" s="6"/>
      <c r="I1" s="246"/>
      <c r="M1" s="73"/>
      <c r="N1"/>
      <c r="O1"/>
      <c r="P1"/>
      <c r="Q1"/>
      <c r="R1"/>
      <c r="S1"/>
      <c r="T1"/>
      <c r="U1"/>
    </row>
    <row r="2" spans="1:26" s="63" customFormat="1" ht="15">
      <c r="A2" s="247"/>
      <c r="B2" s="53"/>
      <c r="C2" s="53"/>
      <c r="D2" s="53"/>
      <c r="E2" s="53"/>
      <c r="F2" s="53"/>
      <c r="G2" s="53"/>
      <c r="H2" s="53"/>
      <c r="I2" s="53"/>
      <c r="J2" s="53"/>
      <c r="K2" s="53"/>
      <c r="L2" s="53"/>
      <c r="M2" s="74"/>
      <c r="N2"/>
      <c r="O2"/>
      <c r="P2"/>
      <c r="Q2"/>
      <c r="R2"/>
      <c r="S2"/>
      <c r="T2"/>
      <c r="U2"/>
      <c r="V2" s="54"/>
      <c r="W2" s="54"/>
      <c r="X2" s="54"/>
      <c r="Y2" s="64"/>
      <c r="Z2" s="64"/>
    </row>
    <row r="3" spans="1:26" s="63" customFormat="1" ht="15">
      <c r="A3" s="56" t="s">
        <v>35</v>
      </c>
      <c r="B3" s="10"/>
      <c r="C3" s="10"/>
      <c r="D3" s="11" t="s">
        <v>34</v>
      </c>
      <c r="E3" s="53"/>
      <c r="F3" s="54"/>
      <c r="G3" s="54"/>
      <c r="H3" s="54"/>
      <c r="I3" s="54"/>
      <c r="J3" s="54"/>
      <c r="K3" s="54"/>
      <c r="L3" s="53"/>
      <c r="M3" s="74"/>
      <c r="N3"/>
      <c r="O3"/>
      <c r="P3"/>
      <c r="Q3"/>
      <c r="R3"/>
      <c r="S3"/>
      <c r="T3"/>
      <c r="U3"/>
      <c r="V3" s="54"/>
      <c r="W3" s="54"/>
      <c r="X3" s="54"/>
      <c r="Y3" s="64"/>
      <c r="Z3" s="64"/>
    </row>
    <row r="4" spans="1:26" ht="15">
      <c r="A4" s="56"/>
      <c r="B4" s="10"/>
      <c r="C4" s="83"/>
      <c r="D4" s="248"/>
      <c r="E4" s="53"/>
      <c r="F4" s="54"/>
      <c r="G4" s="54"/>
      <c r="H4" s="54"/>
      <c r="I4" s="53"/>
      <c r="J4" s="54"/>
      <c r="K4" s="53"/>
      <c r="L4" s="53"/>
      <c r="M4" s="74"/>
      <c r="N4"/>
      <c r="O4"/>
      <c r="P4"/>
      <c r="Q4"/>
      <c r="R4"/>
      <c r="S4"/>
      <c r="T4"/>
      <c r="U4"/>
      <c r="V4" s="54"/>
      <c r="W4" s="54"/>
      <c r="X4" s="54"/>
      <c r="Y4" s="53"/>
      <c r="Z4" s="53"/>
    </row>
    <row r="5" spans="1:26" ht="15">
      <c r="A5" s="35"/>
      <c r="B5" s="7"/>
      <c r="C5" s="60"/>
      <c r="D5" s="65" t="s">
        <v>36</v>
      </c>
      <c r="I5" s="1"/>
      <c r="K5" s="1"/>
      <c r="L5" s="53"/>
      <c r="M5" s="74"/>
      <c r="N5"/>
      <c r="O5"/>
      <c r="P5"/>
      <c r="Q5"/>
      <c r="R5"/>
      <c r="S5"/>
      <c r="T5"/>
      <c r="U5"/>
      <c r="V5" s="54"/>
      <c r="W5" s="54"/>
      <c r="X5" s="54"/>
      <c r="Y5" s="53"/>
      <c r="Z5" s="53"/>
    </row>
    <row r="6" spans="1:26" ht="15">
      <c r="A6" s="35"/>
      <c r="B6" s="7"/>
      <c r="C6" s="60"/>
      <c r="D6" s="15" t="s">
        <v>71</v>
      </c>
      <c r="I6" s="1"/>
      <c r="K6" s="1"/>
      <c r="L6" s="53"/>
      <c r="M6" s="74"/>
      <c r="N6"/>
      <c r="O6"/>
      <c r="P6"/>
      <c r="Q6"/>
      <c r="R6"/>
      <c r="S6"/>
      <c r="T6"/>
      <c r="U6"/>
      <c r="V6" s="54"/>
      <c r="W6" s="54"/>
      <c r="X6" s="54"/>
      <c r="Y6" s="53"/>
      <c r="Z6" s="53"/>
    </row>
    <row r="7" spans="1:26" ht="22.8">
      <c r="A7" s="35"/>
      <c r="B7" s="7"/>
      <c r="C7" s="60"/>
      <c r="D7" s="8" t="s">
        <v>72</v>
      </c>
      <c r="I7" s="1"/>
      <c r="K7" s="1"/>
      <c r="L7" s="53"/>
      <c r="M7" s="74"/>
      <c r="N7"/>
      <c r="O7"/>
      <c r="P7"/>
      <c r="Q7"/>
      <c r="R7"/>
      <c r="S7"/>
      <c r="T7"/>
      <c r="U7"/>
      <c r="V7" s="54"/>
      <c r="W7" s="54"/>
      <c r="X7" s="54"/>
      <c r="Y7" s="53"/>
      <c r="Z7" s="53"/>
    </row>
    <row r="8" spans="1:26" ht="34.200000000000003">
      <c r="A8" s="35"/>
      <c r="B8" s="7"/>
      <c r="C8" s="60"/>
      <c r="D8" s="8" t="s">
        <v>49</v>
      </c>
      <c r="I8" s="1"/>
      <c r="K8" s="1"/>
      <c r="L8" s="53"/>
      <c r="M8" s="74"/>
      <c r="N8"/>
      <c r="O8"/>
      <c r="P8"/>
      <c r="Q8"/>
      <c r="R8"/>
      <c r="S8"/>
      <c r="T8"/>
      <c r="U8"/>
      <c r="V8" s="54"/>
      <c r="W8" s="54"/>
      <c r="X8" s="54"/>
      <c r="Y8" s="53"/>
      <c r="Z8" s="53"/>
    </row>
    <row r="9" spans="1:26" ht="34.200000000000003">
      <c r="A9" s="35"/>
      <c r="B9" s="7"/>
      <c r="C9" s="60"/>
      <c r="D9" s="8" t="s">
        <v>48</v>
      </c>
      <c r="I9" s="1"/>
      <c r="K9" s="1"/>
      <c r="L9" s="53"/>
      <c r="M9" s="74"/>
      <c r="N9"/>
      <c r="O9"/>
      <c r="P9"/>
      <c r="Q9"/>
      <c r="R9"/>
      <c r="S9"/>
      <c r="T9"/>
      <c r="U9"/>
      <c r="V9" s="54"/>
      <c r="W9" s="54"/>
      <c r="X9" s="54"/>
      <c r="Y9" s="53"/>
      <c r="Z9" s="53"/>
    </row>
    <row r="10" spans="1:26" ht="148.19999999999999">
      <c r="A10" s="35"/>
      <c r="B10" s="7"/>
      <c r="C10" s="60"/>
      <c r="D10" s="8" t="s">
        <v>206</v>
      </c>
      <c r="I10" s="1"/>
      <c r="K10" s="1"/>
      <c r="L10" s="53"/>
      <c r="M10" s="74"/>
      <c r="N10"/>
      <c r="O10"/>
      <c r="P10"/>
      <c r="Q10"/>
      <c r="R10"/>
      <c r="S10"/>
      <c r="T10"/>
      <c r="U10"/>
      <c r="V10" s="54"/>
      <c r="W10" s="54"/>
      <c r="X10" s="54"/>
      <c r="Y10" s="53"/>
      <c r="Z10" s="53"/>
    </row>
    <row r="11" spans="1:26" ht="159.6">
      <c r="A11" s="35"/>
      <c r="B11" s="7"/>
      <c r="C11" s="60"/>
      <c r="D11" s="8" t="s">
        <v>207</v>
      </c>
      <c r="I11" s="1"/>
      <c r="K11" s="1"/>
      <c r="L11" s="53"/>
      <c r="M11" s="74"/>
      <c r="N11"/>
      <c r="O11"/>
      <c r="P11"/>
      <c r="Q11"/>
      <c r="R11"/>
      <c r="S11"/>
      <c r="T11"/>
      <c r="U11"/>
      <c r="V11" s="54"/>
      <c r="W11" s="54"/>
      <c r="X11" s="54"/>
      <c r="Y11" s="53"/>
      <c r="Z11" s="53"/>
    </row>
    <row r="12" spans="1:26" ht="102.6">
      <c r="A12" s="35"/>
      <c r="B12" s="7"/>
      <c r="C12" s="60"/>
      <c r="D12" s="8" t="s">
        <v>203</v>
      </c>
      <c r="I12" s="1"/>
      <c r="K12" s="1"/>
      <c r="L12" s="53"/>
      <c r="M12" s="74"/>
      <c r="N12"/>
      <c r="O12"/>
      <c r="P12"/>
      <c r="Q12"/>
      <c r="R12"/>
      <c r="S12"/>
      <c r="T12"/>
      <c r="U12"/>
      <c r="V12" s="54"/>
      <c r="W12" s="54"/>
      <c r="X12" s="54"/>
      <c r="Y12" s="53"/>
      <c r="Z12" s="53"/>
    </row>
    <row r="13" spans="1:26" ht="15">
      <c r="A13" s="35"/>
      <c r="B13" s="7"/>
      <c r="C13" s="60"/>
      <c r="D13" s="8"/>
      <c r="I13" s="1"/>
      <c r="K13" s="1"/>
      <c r="L13" s="53"/>
      <c r="M13" s="74"/>
      <c r="N13"/>
      <c r="O13"/>
      <c r="P13"/>
      <c r="Q13"/>
      <c r="R13"/>
      <c r="S13"/>
      <c r="T13"/>
      <c r="U13"/>
      <c r="V13" s="54"/>
      <c r="W13" s="54"/>
      <c r="X13" s="54"/>
      <c r="Y13" s="53"/>
      <c r="Z13" s="53"/>
    </row>
    <row r="14" spans="1:26" ht="15">
      <c r="A14" s="35"/>
      <c r="B14" s="7"/>
      <c r="C14" s="60"/>
      <c r="D14" s="65"/>
      <c r="I14" s="1"/>
      <c r="K14" s="1"/>
      <c r="N14"/>
      <c r="O14"/>
      <c r="P14"/>
      <c r="Q14"/>
      <c r="R14"/>
      <c r="S14"/>
      <c r="T14"/>
      <c r="U14"/>
    </row>
    <row r="15" spans="1:26" ht="136.80000000000001">
      <c r="A15" s="35" t="str">
        <f>IF(OR(B15="",B15= " ")," ",$A$3)</f>
        <v>02.</v>
      </c>
      <c r="B15" s="7">
        <f>IF(AND(D15&gt;0,NOT(D15=" "),NOT(D14&gt;0)),1+(COUNTIF($B$3:B14,"&gt;0"))," ")</f>
        <v>1</v>
      </c>
      <c r="C15" s="60"/>
      <c r="D15" s="15" t="s">
        <v>204</v>
      </c>
      <c r="G15" s="16"/>
      <c r="I15" s="17"/>
    </row>
    <row r="16" spans="1:26" ht="12">
      <c r="A16" s="35"/>
      <c r="B16" s="7"/>
      <c r="C16" s="60" t="s">
        <v>25</v>
      </c>
      <c r="D16" s="15" t="s">
        <v>205</v>
      </c>
      <c r="E16" s="1" t="s">
        <v>76</v>
      </c>
      <c r="G16" s="16">
        <v>64</v>
      </c>
      <c r="I16" s="17"/>
      <c r="M16" s="41">
        <f>G16*L16</f>
        <v>0</v>
      </c>
    </row>
    <row r="17" spans="1:23" ht="12">
      <c r="A17" s="35"/>
      <c r="B17" s="7"/>
      <c r="C17" s="60" t="s">
        <v>26</v>
      </c>
      <c r="D17" s="15" t="s">
        <v>99</v>
      </c>
      <c r="E17" s="1" t="s">
        <v>76</v>
      </c>
      <c r="G17" s="16">
        <v>23.7</v>
      </c>
      <c r="I17" s="17"/>
      <c r="M17" s="41">
        <f>G17*L17</f>
        <v>0</v>
      </c>
    </row>
    <row r="18" spans="1:23" ht="12">
      <c r="A18" s="78"/>
      <c r="B18" s="79"/>
      <c r="C18" s="80"/>
      <c r="D18" s="19"/>
      <c r="I18" s="17"/>
    </row>
    <row r="19" spans="1:23" ht="12">
      <c r="A19" s="78"/>
      <c r="B19" s="79"/>
      <c r="C19" s="80"/>
      <c r="D19" s="19"/>
      <c r="G19" s="16"/>
      <c r="I19" s="17"/>
    </row>
    <row r="20" spans="1:23" ht="68.400000000000006">
      <c r="A20" s="35" t="str">
        <f>IF(OR(B20="",B20= " ")," ",$A$3)</f>
        <v>02.</v>
      </c>
      <c r="B20" s="7">
        <f>IF(AND(D20&gt;0,NOT(D20=" "),NOT(D19&gt;0)),1+(COUNTIF($B$3:B19,"&gt;0"))," ")</f>
        <v>2</v>
      </c>
      <c r="C20" s="80"/>
      <c r="D20" s="15" t="s">
        <v>176</v>
      </c>
      <c r="F20" s="1"/>
      <c r="G20" s="1"/>
      <c r="H20" s="1"/>
      <c r="I20" s="1"/>
      <c r="J20" s="1"/>
      <c r="K20" s="1"/>
      <c r="M20" s="1"/>
    </row>
    <row r="21" spans="1:23" ht="12">
      <c r="A21" s="35"/>
      <c r="B21" s="7"/>
      <c r="C21" s="60" t="s">
        <v>25</v>
      </c>
      <c r="D21" s="15" t="s">
        <v>156</v>
      </c>
      <c r="E21" s="1" t="s">
        <v>76</v>
      </c>
      <c r="G21" s="16">
        <v>30.3</v>
      </c>
      <c r="I21" s="17"/>
      <c r="M21" s="41">
        <f>G21*L21</f>
        <v>0</v>
      </c>
    </row>
    <row r="22" spans="1:23" ht="12">
      <c r="A22" s="35"/>
      <c r="B22" s="7"/>
      <c r="C22" s="60" t="s">
        <v>26</v>
      </c>
      <c r="D22" s="15" t="s">
        <v>157</v>
      </c>
      <c r="E22" s="1" t="s">
        <v>76</v>
      </c>
      <c r="G22" s="16">
        <v>33.799999999999997</v>
      </c>
      <c r="I22" s="17"/>
      <c r="M22" s="41">
        <f>G22*L22</f>
        <v>0</v>
      </c>
    </row>
    <row r="23" spans="1:23" ht="12">
      <c r="A23" s="35"/>
      <c r="B23" s="7"/>
      <c r="C23" s="80"/>
      <c r="D23" s="15"/>
      <c r="G23" s="16"/>
      <c r="I23" s="17"/>
    </row>
    <row r="24" spans="1:23" ht="12">
      <c r="A24" s="35"/>
      <c r="B24" s="7"/>
      <c r="C24" s="80"/>
      <c r="D24" s="15"/>
      <c r="G24" s="16"/>
      <c r="I24" s="17"/>
    </row>
    <row r="25" spans="1:23" ht="79.8">
      <c r="A25" s="35" t="str">
        <f>IF(OR(B25="",B25= " ")," ",$A$3)</f>
        <v>02.</v>
      </c>
      <c r="B25" s="7">
        <f>IF(AND(D25&gt;0,NOT(D25=" "),NOT(D24&gt;0)),1+(COUNTIF($B$3:B24,"&gt;0"))," ")</f>
        <v>3</v>
      </c>
      <c r="C25" s="60"/>
      <c r="D25" s="15" t="s">
        <v>216</v>
      </c>
      <c r="E25" s="1" t="s">
        <v>76</v>
      </c>
      <c r="G25" s="16">
        <v>9.8000000000000007</v>
      </c>
      <c r="I25" s="17"/>
      <c r="M25" s="41">
        <f>G25*L25</f>
        <v>0</v>
      </c>
    </row>
    <row r="26" spans="1:23" ht="12">
      <c r="A26" s="35"/>
      <c r="B26" s="7"/>
      <c r="C26" s="60"/>
      <c r="D26" s="15"/>
      <c r="G26" s="16"/>
      <c r="I26" s="17"/>
    </row>
    <row r="27" spans="1:23" ht="12">
      <c r="A27" s="35"/>
      <c r="B27" s="7"/>
      <c r="C27" s="60"/>
      <c r="D27" s="15"/>
      <c r="G27" s="16"/>
      <c r="I27" s="17"/>
    </row>
    <row r="28" spans="1:23" ht="68.400000000000006">
      <c r="A28" s="35" t="str">
        <f>IF(OR(B28="",B28= " ")," ",$A$3)</f>
        <v>02.</v>
      </c>
      <c r="B28" s="7">
        <f>IF(AND(D28&gt;0,NOT(D28=" "),NOT(D27&gt;0)),1+(COUNTIF($B$3:B27,"&gt;0"))," ")</f>
        <v>4</v>
      </c>
      <c r="C28" s="60"/>
      <c r="D28" s="15" t="s">
        <v>190</v>
      </c>
      <c r="E28" s="1" t="s">
        <v>76</v>
      </c>
      <c r="G28" s="16">
        <v>51.2</v>
      </c>
      <c r="I28" s="17"/>
      <c r="M28" s="41">
        <f>G28*L28</f>
        <v>0</v>
      </c>
    </row>
    <row r="29" spans="1:23" ht="12">
      <c r="A29" s="35"/>
      <c r="B29" s="7"/>
      <c r="C29" s="80"/>
      <c r="D29" s="15"/>
      <c r="G29" s="16"/>
      <c r="I29" s="17"/>
    </row>
    <row r="30" spans="1:23" ht="12.6" thickBot="1">
      <c r="A30" s="35"/>
      <c r="B30" s="7"/>
      <c r="C30" s="60"/>
      <c r="D30" s="15"/>
      <c r="V30" s="6"/>
      <c r="W30" s="6"/>
    </row>
    <row r="31" spans="1:23" ht="12">
      <c r="A31" s="68" t="str">
        <f>$A$3</f>
        <v>02.</v>
      </c>
      <c r="B31" s="69"/>
      <c r="C31" s="81"/>
      <c r="D31" s="58" t="s">
        <v>100</v>
      </c>
      <c r="E31" s="29"/>
      <c r="F31" s="32"/>
      <c r="G31" s="32"/>
      <c r="H31" s="32"/>
      <c r="I31" s="33">
        <f>SUM(I15:I21)</f>
        <v>0</v>
      </c>
      <c r="J31" s="32"/>
      <c r="K31" s="32"/>
      <c r="L31" s="29"/>
      <c r="M31" s="43">
        <f>SUM(M15:M28)</f>
        <v>0</v>
      </c>
      <c r="V31" s="6"/>
      <c r="W31" s="6"/>
    </row>
    <row r="33" spans="1:13" ht="22.8">
      <c r="D33" s="63" t="s">
        <v>101</v>
      </c>
      <c r="M33" s="41">
        <f>0.2*M31</f>
        <v>0</v>
      </c>
    </row>
    <row r="34" spans="1:13" ht="45.6">
      <c r="D34" s="63" t="s">
        <v>0</v>
      </c>
    </row>
    <row r="35" spans="1:13" ht="12" thickBot="1"/>
    <row r="36" spans="1:13" ht="12">
      <c r="A36" s="68" t="str">
        <f>$A$3</f>
        <v>02.</v>
      </c>
      <c r="B36" s="69"/>
      <c r="C36" s="81"/>
      <c r="D36" s="58" t="s">
        <v>60</v>
      </c>
      <c r="E36" s="29"/>
      <c r="F36" s="32"/>
      <c r="G36" s="32"/>
      <c r="H36" s="32"/>
      <c r="I36" s="33">
        <f>SUM(I18:I21)</f>
        <v>0</v>
      </c>
      <c r="J36" s="32"/>
      <c r="K36" s="32"/>
      <c r="L36" s="29"/>
      <c r="M36" s="43">
        <f>SUM(M31:M33)</f>
        <v>0</v>
      </c>
    </row>
    <row r="59" ht="57.75" customHeight="1"/>
    <row r="62" ht="30" customHeight="1"/>
  </sheetData>
  <phoneticPr fontId="0" type="noConversion"/>
  <pageMargins left="0.94488188976377963" right="0.55118110236220474" top="1.0236220472440944" bottom="0.78740157480314965" header="0.43307086614173229" footer="0.51181102362204722"/>
  <pageSetup paperSize="9" scale="95" orientation="portrait" r:id="rId1"/>
  <headerFooter alignWithMargins="0">
    <oddHeader>&amp;L&amp;9Ured ovlaštene arhitektice Zrinka Salopek Debelić
Investitor: Pučko otvoreno učilište Rab, Bobotine 1/A, Rab 
Građevina: Unutrašnje uređenje poslovnog prostora u prizemlju zgrade</oddHeader>
    <oddFooter>&amp;L&amp;10 2. IZOLATERSKI RADOVI&amp;R&amp;"Arial,Regular"&amp;10Str.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3"/>
  <sheetViews>
    <sheetView topLeftCell="A19" zoomScaleNormal="100" zoomScaleSheetLayoutView="115" workbookViewId="0">
      <selection activeCell="D17" sqref="D17"/>
    </sheetView>
  </sheetViews>
  <sheetFormatPr defaultColWidth="8.81640625" defaultRowHeight="11.4"/>
  <cols>
    <col min="1" max="1" width="3.453125" style="61" customWidth="1"/>
    <col min="2" max="2" width="3.08984375" style="1" customWidth="1"/>
    <col min="3" max="3" width="2.36328125" style="1" customWidth="1"/>
    <col min="4" max="4" width="36.36328125" style="1" customWidth="1"/>
    <col min="5" max="5" width="4.54296875" style="1" customWidth="1"/>
    <col min="6" max="6" width="7.36328125" style="6" hidden="1" customWidth="1"/>
    <col min="7" max="7" width="7.36328125" style="6" customWidth="1"/>
    <col min="8" max="11" width="9.08984375" style="6" hidden="1" customWidth="1"/>
    <col min="12" max="12" width="9.1796875" style="1" bestFit="1" customWidth="1"/>
    <col min="13" max="13" width="9.1796875" style="41" customWidth="1"/>
    <col min="14" max="14" width="9.1796875" style="1" customWidth="1"/>
    <col min="15" max="16384" width="8.81640625" style="1"/>
  </cols>
  <sheetData>
    <row r="1" spans="1:26" s="63" customFormat="1" ht="15">
      <c r="A1" s="70"/>
      <c r="D1" s="3"/>
      <c r="E1" s="4"/>
      <c r="F1" s="245"/>
      <c r="G1" s="5"/>
      <c r="H1" s="6"/>
      <c r="I1" s="246"/>
      <c r="M1" s="73"/>
      <c r="N1"/>
      <c r="O1"/>
      <c r="P1"/>
      <c r="Q1"/>
      <c r="R1"/>
      <c r="S1"/>
      <c r="T1"/>
      <c r="U1"/>
    </row>
    <row r="2" spans="1:26" s="63" customFormat="1" ht="15">
      <c r="A2" s="247"/>
      <c r="B2" s="53"/>
      <c r="C2" s="53"/>
      <c r="D2" s="53"/>
      <c r="E2" s="53"/>
      <c r="F2" s="53"/>
      <c r="G2" s="53"/>
      <c r="H2" s="53"/>
      <c r="I2" s="53"/>
      <c r="J2" s="53"/>
      <c r="K2" s="53"/>
      <c r="L2" s="53"/>
      <c r="M2" s="74"/>
      <c r="N2"/>
      <c r="O2"/>
      <c r="P2"/>
      <c r="Q2"/>
      <c r="R2"/>
      <c r="S2"/>
      <c r="T2"/>
      <c r="U2"/>
      <c r="V2" s="54"/>
      <c r="W2" s="54"/>
      <c r="X2" s="54"/>
      <c r="Y2" s="64"/>
      <c r="Z2" s="64"/>
    </row>
    <row r="3" spans="1:26" s="63" customFormat="1" ht="15">
      <c r="A3" s="56" t="s">
        <v>43</v>
      </c>
      <c r="B3" s="10"/>
      <c r="C3" s="10"/>
      <c r="D3" s="11" t="s">
        <v>172</v>
      </c>
      <c r="E3" s="53"/>
      <c r="F3" s="54"/>
      <c r="G3" s="54"/>
      <c r="H3" s="54"/>
      <c r="I3" s="54"/>
      <c r="J3" s="54"/>
      <c r="K3" s="54"/>
      <c r="L3" s="53"/>
      <c r="M3" s="74"/>
      <c r="N3"/>
      <c r="O3"/>
      <c r="P3"/>
      <c r="Q3"/>
      <c r="R3"/>
      <c r="S3"/>
      <c r="T3"/>
      <c r="U3"/>
      <c r="V3" s="54"/>
      <c r="W3" s="54"/>
      <c r="X3" s="54"/>
      <c r="Y3" s="64"/>
      <c r="Z3" s="64"/>
    </row>
    <row r="4" spans="1:26" ht="15">
      <c r="A4" s="56"/>
      <c r="B4" s="10"/>
      <c r="C4" s="83"/>
      <c r="D4" s="248"/>
      <c r="E4" s="53"/>
      <c r="F4" s="54"/>
      <c r="G4" s="54"/>
      <c r="H4" s="54"/>
      <c r="I4" s="53"/>
      <c r="J4" s="54"/>
      <c r="K4" s="53"/>
      <c r="L4" s="53"/>
      <c r="M4" s="74"/>
      <c r="N4"/>
      <c r="O4"/>
      <c r="P4"/>
      <c r="Q4"/>
      <c r="R4"/>
      <c r="S4"/>
      <c r="T4"/>
      <c r="U4"/>
      <c r="V4" s="54"/>
      <c r="W4" s="54"/>
      <c r="X4" s="54"/>
      <c r="Y4" s="53"/>
      <c r="Z4" s="53"/>
    </row>
    <row r="5" spans="1:26" ht="15">
      <c r="A5" s="35"/>
      <c r="B5" s="7"/>
      <c r="C5" s="60"/>
      <c r="D5" s="65" t="s">
        <v>36</v>
      </c>
      <c r="I5" s="1"/>
      <c r="K5" s="1"/>
      <c r="L5" s="53"/>
      <c r="M5" s="74"/>
      <c r="N5"/>
      <c r="O5"/>
      <c r="P5"/>
      <c r="Q5"/>
      <c r="R5"/>
      <c r="S5"/>
      <c r="T5"/>
      <c r="U5"/>
      <c r="V5" s="54"/>
      <c r="W5" s="54"/>
      <c r="X5" s="54"/>
      <c r="Y5" s="53"/>
      <c r="Z5" s="53"/>
    </row>
    <row r="6" spans="1:26" ht="15">
      <c r="A6" s="35"/>
      <c r="B6" s="7"/>
      <c r="C6" s="60"/>
      <c r="D6" s="166" t="s">
        <v>71</v>
      </c>
      <c r="I6" s="1"/>
      <c r="K6" s="1"/>
      <c r="L6" s="53"/>
      <c r="M6" s="74"/>
      <c r="N6"/>
      <c r="O6"/>
      <c r="P6"/>
      <c r="Q6"/>
      <c r="R6"/>
      <c r="S6"/>
      <c r="T6"/>
      <c r="U6"/>
      <c r="V6" s="54"/>
      <c r="W6" s="54"/>
      <c r="X6" s="54"/>
      <c r="Y6" s="53"/>
      <c r="Z6" s="53"/>
    </row>
    <row r="7" spans="1:26" ht="22.8">
      <c r="A7" s="35"/>
      <c r="B7" s="7"/>
      <c r="C7" s="60"/>
      <c r="D7" s="232" t="s">
        <v>72</v>
      </c>
      <c r="I7" s="1"/>
      <c r="K7" s="1"/>
      <c r="L7" s="53"/>
      <c r="M7" s="74"/>
      <c r="N7"/>
      <c r="O7"/>
      <c r="P7"/>
      <c r="Q7"/>
      <c r="R7"/>
      <c r="S7"/>
      <c r="T7"/>
      <c r="U7"/>
      <c r="V7" s="54"/>
      <c r="W7" s="54"/>
      <c r="X7" s="54"/>
      <c r="Y7" s="53"/>
      <c r="Z7" s="53"/>
    </row>
    <row r="8" spans="1:26" ht="22.8">
      <c r="A8" s="35"/>
      <c r="B8" s="7"/>
      <c r="C8" s="60"/>
      <c r="D8" s="232" t="s">
        <v>173</v>
      </c>
      <c r="I8" s="1"/>
      <c r="K8" s="1"/>
      <c r="L8" s="53"/>
      <c r="M8" s="74"/>
      <c r="N8"/>
      <c r="O8"/>
      <c r="P8"/>
      <c r="Q8"/>
      <c r="R8"/>
      <c r="S8"/>
      <c r="T8"/>
      <c r="U8"/>
      <c r="V8" s="54"/>
      <c r="W8" s="54"/>
      <c r="X8" s="54"/>
      <c r="Y8" s="53"/>
      <c r="Z8" s="53"/>
    </row>
    <row r="9" spans="1:26" ht="34.200000000000003">
      <c r="A9" s="35"/>
      <c r="B9" s="7"/>
      <c r="C9" s="60"/>
      <c r="D9" s="232" t="s">
        <v>174</v>
      </c>
      <c r="I9" s="1"/>
      <c r="K9" s="1"/>
      <c r="L9" s="53"/>
      <c r="M9" s="74"/>
      <c r="N9"/>
      <c r="O9"/>
      <c r="P9"/>
      <c r="Q9"/>
      <c r="R9"/>
      <c r="S9"/>
      <c r="T9"/>
      <c r="U9"/>
      <c r="V9" s="54"/>
      <c r="W9" s="54"/>
      <c r="X9" s="54"/>
      <c r="Y9" s="53"/>
      <c r="Z9" s="53"/>
    </row>
    <row r="10" spans="1:26" ht="22.8">
      <c r="A10" s="35"/>
      <c r="B10" s="7"/>
      <c r="C10" s="60"/>
      <c r="D10" s="232" t="s">
        <v>38</v>
      </c>
      <c r="I10" s="1"/>
      <c r="K10" s="1"/>
      <c r="L10" s="53"/>
      <c r="M10" s="74"/>
      <c r="N10"/>
      <c r="O10"/>
      <c r="P10"/>
      <c r="Q10"/>
      <c r="R10"/>
      <c r="S10"/>
      <c r="T10"/>
      <c r="U10"/>
      <c r="V10" s="54"/>
      <c r="W10" s="54"/>
      <c r="X10" s="54"/>
      <c r="Y10" s="53"/>
      <c r="Z10" s="53"/>
    </row>
    <row r="11" spans="1:26" ht="22.8">
      <c r="A11" s="35"/>
      <c r="B11" s="7"/>
      <c r="C11" s="60"/>
      <c r="D11" s="232" t="s">
        <v>175</v>
      </c>
      <c r="I11" s="1"/>
      <c r="K11" s="1"/>
      <c r="L11" s="53"/>
      <c r="M11" s="74"/>
      <c r="N11"/>
      <c r="O11"/>
      <c r="P11"/>
      <c r="Q11"/>
      <c r="R11"/>
      <c r="S11"/>
      <c r="T11"/>
      <c r="U11"/>
      <c r="V11" s="54"/>
      <c r="W11" s="54"/>
      <c r="X11" s="54"/>
      <c r="Y11" s="53"/>
      <c r="Z11" s="53"/>
    </row>
    <row r="12" spans="1:26" ht="15">
      <c r="A12" s="35"/>
      <c r="B12" s="7"/>
      <c r="C12" s="60"/>
      <c r="D12" s="8"/>
      <c r="I12" s="1"/>
      <c r="K12" s="1"/>
      <c r="L12" s="53"/>
      <c r="M12" s="74"/>
      <c r="N12"/>
      <c r="O12"/>
      <c r="P12"/>
      <c r="Q12"/>
      <c r="R12"/>
      <c r="S12"/>
      <c r="T12"/>
      <c r="U12"/>
      <c r="V12" s="54"/>
      <c r="W12" s="54"/>
      <c r="X12" s="54"/>
      <c r="Y12" s="53"/>
      <c r="Z12" s="53"/>
    </row>
    <row r="13" spans="1:26" ht="15">
      <c r="A13" s="35"/>
      <c r="B13" s="7"/>
      <c r="C13" s="60"/>
      <c r="D13" s="65"/>
      <c r="I13" s="1"/>
      <c r="K13" s="1"/>
      <c r="N13"/>
      <c r="O13"/>
      <c r="P13"/>
      <c r="Q13"/>
      <c r="R13"/>
      <c r="S13"/>
      <c r="T13"/>
      <c r="U13"/>
    </row>
    <row r="14" spans="1:26" ht="148.19999999999999">
      <c r="A14" s="35" t="str">
        <f>IF(OR(B14="",B14= " ")," ",$A$3)</f>
        <v>03.</v>
      </c>
      <c r="B14" s="7">
        <f>IF(AND(D14&gt;0,NOT(D14=" "),NOT(D13&gt;0)),1+(COUNTIF($B$3:B13,"&gt;0"))," ")</f>
        <v>1</v>
      </c>
      <c r="C14" s="60"/>
      <c r="D14" s="15" t="s">
        <v>212</v>
      </c>
      <c r="E14" s="1" t="s">
        <v>77</v>
      </c>
      <c r="G14" s="16">
        <v>25.5</v>
      </c>
      <c r="I14" s="17"/>
      <c r="M14" s="41">
        <f>G14*L14</f>
        <v>0</v>
      </c>
      <c r="N14"/>
      <c r="O14"/>
      <c r="P14"/>
      <c r="Q14"/>
      <c r="R14"/>
      <c r="S14"/>
      <c r="T14"/>
      <c r="U14"/>
    </row>
    <row r="15" spans="1:26" ht="15">
      <c r="A15" s="78"/>
      <c r="B15" s="79"/>
      <c r="C15" s="80"/>
      <c r="D15" s="19"/>
      <c r="I15" s="17"/>
      <c r="N15"/>
      <c r="O15"/>
      <c r="P15"/>
      <c r="Q15"/>
      <c r="R15"/>
      <c r="S15"/>
      <c r="T15"/>
      <c r="U15"/>
    </row>
    <row r="16" spans="1:26" ht="15">
      <c r="A16" s="78"/>
      <c r="B16" s="79"/>
      <c r="C16" s="80"/>
      <c r="D16" s="19"/>
      <c r="G16" s="16"/>
      <c r="I16" s="17"/>
      <c r="N16"/>
      <c r="O16"/>
      <c r="P16"/>
      <c r="Q16"/>
      <c r="R16"/>
      <c r="S16"/>
      <c r="T16"/>
      <c r="U16"/>
    </row>
    <row r="17" spans="1:23" ht="125.4">
      <c r="A17" s="35" t="str">
        <f>IF(OR(B17="",B17= " ")," ",$A$3)</f>
        <v>03.</v>
      </c>
      <c r="B17" s="7">
        <f>IF(AND(D17&gt;0,NOT(D17=" "),NOT(D16&gt;0)),1+(COUNTIF($B$3:B16,"&gt;0"))," ")</f>
        <v>2</v>
      </c>
      <c r="C17" s="80"/>
      <c r="D17" s="67" t="s">
        <v>180</v>
      </c>
      <c r="E17" s="1" t="s">
        <v>77</v>
      </c>
      <c r="G17" s="16">
        <v>136</v>
      </c>
      <c r="I17" s="17"/>
      <c r="M17" s="41">
        <f>G17*L17</f>
        <v>0</v>
      </c>
      <c r="N17"/>
      <c r="O17"/>
      <c r="P17"/>
      <c r="Q17"/>
      <c r="R17"/>
      <c r="S17"/>
      <c r="T17"/>
      <c r="U17"/>
    </row>
    <row r="18" spans="1:23" ht="15">
      <c r="A18" s="35"/>
      <c r="B18" s="7"/>
      <c r="C18" s="80"/>
      <c r="D18" s="15"/>
      <c r="G18" s="16"/>
      <c r="I18" s="17"/>
      <c r="N18"/>
      <c r="O18"/>
      <c r="P18"/>
      <c r="Q18"/>
      <c r="R18"/>
      <c r="S18"/>
      <c r="T18"/>
      <c r="U18"/>
    </row>
    <row r="19" spans="1:23" ht="15">
      <c r="A19" s="35"/>
      <c r="B19" s="7"/>
      <c r="C19" s="80"/>
      <c r="D19" s="15"/>
      <c r="G19" s="16"/>
      <c r="I19" s="17"/>
      <c r="N19"/>
      <c r="O19"/>
      <c r="P19"/>
      <c r="Q19"/>
      <c r="R19"/>
      <c r="S19"/>
      <c r="T19"/>
      <c r="U19"/>
    </row>
    <row r="20" spans="1:23" ht="45.6">
      <c r="A20" s="35" t="str">
        <f>IF(OR(B20="",B20= " ")," ",$A$3)</f>
        <v>03.</v>
      </c>
      <c r="B20" s="7">
        <f>IF(AND(D20&gt;0,NOT(D20=" "),NOT(D19&gt;0)),1+(COUNTIF($B$3:B19,"&gt;0"))," ")</f>
        <v>3</v>
      </c>
      <c r="C20" s="80"/>
      <c r="D20" s="67" t="s">
        <v>183</v>
      </c>
      <c r="E20" s="1" t="s">
        <v>76</v>
      </c>
      <c r="G20" s="16">
        <v>5.6</v>
      </c>
      <c r="I20" s="17"/>
      <c r="M20" s="41">
        <f>G20*L20</f>
        <v>0</v>
      </c>
      <c r="N20"/>
      <c r="O20"/>
      <c r="P20"/>
      <c r="Q20"/>
      <c r="R20"/>
      <c r="S20"/>
      <c r="T20"/>
      <c r="U20"/>
    </row>
    <row r="21" spans="1:23" ht="15">
      <c r="A21" s="35"/>
      <c r="B21" s="7"/>
      <c r="C21" s="80"/>
      <c r="D21" s="15"/>
      <c r="G21" s="16"/>
      <c r="I21" s="17"/>
      <c r="N21"/>
      <c r="O21"/>
      <c r="P21"/>
      <c r="Q21"/>
      <c r="R21"/>
      <c r="S21"/>
      <c r="T21"/>
      <c r="U21"/>
    </row>
    <row r="22" spans="1:23" ht="15.6" thickBot="1">
      <c r="A22" s="35"/>
      <c r="B22" s="7"/>
      <c r="C22" s="60"/>
      <c r="D22" s="15"/>
      <c r="N22"/>
      <c r="O22"/>
      <c r="P22"/>
      <c r="Q22"/>
      <c r="R22"/>
      <c r="S22"/>
      <c r="T22"/>
      <c r="U22"/>
      <c r="V22" s="6"/>
      <c r="W22" s="6"/>
    </row>
    <row r="23" spans="1:23" ht="15">
      <c r="A23" s="68" t="str">
        <f>$A$3</f>
        <v>03.</v>
      </c>
      <c r="B23" s="69"/>
      <c r="C23" s="81"/>
      <c r="D23" s="58" t="s">
        <v>177</v>
      </c>
      <c r="E23" s="29"/>
      <c r="F23" s="32"/>
      <c r="G23" s="32"/>
      <c r="H23" s="32"/>
      <c r="I23" s="33">
        <f>SUM(I14:I17)</f>
        <v>0</v>
      </c>
      <c r="J23" s="32"/>
      <c r="K23" s="32"/>
      <c r="L23" s="29"/>
      <c r="M23" s="43">
        <f>SUM(M14:M20)</f>
        <v>0</v>
      </c>
      <c r="N23"/>
      <c r="O23"/>
      <c r="P23"/>
      <c r="Q23"/>
      <c r="R23"/>
      <c r="S23"/>
      <c r="T23"/>
      <c r="U23"/>
      <c r="V23" s="6"/>
      <c r="W23" s="6"/>
    </row>
    <row r="24" spans="1:23" ht="15">
      <c r="N24"/>
      <c r="O24"/>
      <c r="P24"/>
      <c r="Q24"/>
      <c r="R24"/>
      <c r="S24"/>
      <c r="T24"/>
      <c r="U24"/>
    </row>
    <row r="25" spans="1:23" ht="23.4">
      <c r="D25" s="63" t="s">
        <v>187</v>
      </c>
      <c r="M25" s="41">
        <f>0.2*M23</f>
        <v>0</v>
      </c>
      <c r="N25"/>
      <c r="O25"/>
      <c r="P25"/>
      <c r="Q25"/>
      <c r="R25"/>
      <c r="S25"/>
      <c r="T25"/>
      <c r="U25"/>
    </row>
    <row r="26" spans="1:23" ht="15.6" thickBot="1">
      <c r="N26"/>
      <c r="O26"/>
      <c r="P26"/>
      <c r="Q26"/>
      <c r="R26"/>
      <c r="S26"/>
      <c r="T26"/>
      <c r="U26"/>
    </row>
    <row r="27" spans="1:23" ht="15">
      <c r="A27" s="68" t="str">
        <f>$A$3</f>
        <v>03.</v>
      </c>
      <c r="B27" s="69"/>
      <c r="C27" s="81"/>
      <c r="D27" s="58" t="s">
        <v>186</v>
      </c>
      <c r="E27" s="29"/>
      <c r="F27" s="32"/>
      <c r="G27" s="32"/>
      <c r="H27" s="32"/>
      <c r="I27" s="33">
        <f>SUM(I15:I17)</f>
        <v>0</v>
      </c>
      <c r="J27" s="32"/>
      <c r="K27" s="32"/>
      <c r="L27" s="29"/>
      <c r="M27" s="43">
        <f>SUM(M23:M25)</f>
        <v>0</v>
      </c>
      <c r="N27"/>
      <c r="O27"/>
      <c r="P27"/>
      <c r="Q27"/>
      <c r="R27"/>
      <c r="S27"/>
      <c r="T27"/>
      <c r="U27"/>
    </row>
    <row r="28" spans="1:23" ht="15">
      <c r="N28"/>
      <c r="O28"/>
      <c r="P28"/>
      <c r="Q28"/>
      <c r="R28"/>
      <c r="S28"/>
      <c r="T28"/>
      <c r="U28"/>
    </row>
    <row r="29" spans="1:23" ht="15">
      <c r="N29"/>
      <c r="O29"/>
      <c r="P29"/>
      <c r="Q29"/>
      <c r="R29"/>
      <c r="S29"/>
      <c r="T29"/>
      <c r="U29"/>
    </row>
    <row r="30" spans="1:23" ht="15">
      <c r="N30"/>
      <c r="O30"/>
      <c r="P30"/>
      <c r="Q30"/>
      <c r="R30"/>
      <c r="S30"/>
      <c r="T30"/>
      <c r="U30"/>
    </row>
    <row r="31" spans="1:23" ht="15">
      <c r="N31"/>
      <c r="O31"/>
      <c r="P31"/>
      <c r="Q31"/>
      <c r="R31"/>
      <c r="S31"/>
      <c r="T31"/>
      <c r="U31"/>
    </row>
    <row r="50" spans="2:26" s="61" customFormat="1" ht="57.75" customHeight="1">
      <c r="B50" s="1"/>
      <c r="C50" s="1"/>
      <c r="D50" s="1"/>
      <c r="E50" s="1"/>
      <c r="F50" s="6"/>
      <c r="G50" s="6"/>
      <c r="H50" s="6"/>
      <c r="I50" s="6"/>
      <c r="J50" s="6"/>
      <c r="K50" s="6"/>
      <c r="L50" s="1"/>
      <c r="M50" s="41"/>
      <c r="N50" s="1"/>
      <c r="O50" s="1"/>
      <c r="P50" s="1"/>
      <c r="Q50" s="1"/>
      <c r="R50" s="1"/>
      <c r="S50" s="1"/>
      <c r="T50" s="1"/>
      <c r="U50" s="1"/>
      <c r="V50" s="1"/>
      <c r="W50" s="1"/>
      <c r="X50" s="1"/>
      <c r="Y50" s="1"/>
      <c r="Z50" s="1"/>
    </row>
    <row r="53" spans="2:26" s="61" customFormat="1" ht="30" customHeight="1">
      <c r="B53" s="1"/>
      <c r="C53" s="1"/>
      <c r="D53" s="1"/>
      <c r="E53" s="1"/>
      <c r="F53" s="6"/>
      <c r="G53" s="6"/>
      <c r="H53" s="6"/>
      <c r="I53" s="6"/>
      <c r="J53" s="6"/>
      <c r="K53" s="6"/>
      <c r="L53" s="1"/>
      <c r="M53" s="41"/>
      <c r="N53" s="1"/>
      <c r="O53" s="1"/>
      <c r="P53" s="1"/>
      <c r="Q53" s="1"/>
      <c r="R53" s="1"/>
      <c r="S53" s="1"/>
      <c r="T53" s="1"/>
      <c r="U53" s="1"/>
      <c r="V53" s="1"/>
      <c r="W53" s="1"/>
      <c r="X53" s="1"/>
      <c r="Y53" s="1"/>
      <c r="Z53" s="1"/>
    </row>
  </sheetData>
  <pageMargins left="0.94488188976377963" right="0.55118110236220474" top="1.0236220472440944" bottom="0.78740157480314965" header="0.43307086614173229" footer="0.51181102362204722"/>
  <pageSetup paperSize="9" scale="94" orientation="portrait" r:id="rId1"/>
  <headerFooter alignWithMargins="0">
    <oddHeader>&amp;L&amp;9Ured ovlaštene arhitektice Zrinka Salopek Debelić
Investitor: Pučko otvoreno učilište Rab, Bobotine 1/A, Rab 
Građevina: Unutrašnje uređenje poslovnog prostora u prizemlju zgrade</oddHeader>
    <oddFooter>&amp;L&amp;10 3. TESARSKII RADOVI&amp;R&amp;"Arial,Regular"&amp;10Str.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93"/>
  <sheetViews>
    <sheetView zoomScaleNormal="100" zoomScaleSheetLayoutView="100" workbookViewId="0">
      <selection activeCell="D7" sqref="D7"/>
    </sheetView>
  </sheetViews>
  <sheetFormatPr defaultColWidth="8.81640625" defaultRowHeight="12"/>
  <cols>
    <col min="1" max="1" width="4.54296875" style="9" customWidth="1"/>
    <col min="2" max="2" width="2.36328125" style="1" customWidth="1"/>
    <col min="3" max="3" width="1.90625" style="1" customWidth="1"/>
    <col min="4" max="4" width="31.36328125" style="66" customWidth="1"/>
    <col min="5" max="5" width="4.54296875" style="1" customWidth="1"/>
    <col min="6" max="6" width="7.36328125" style="1" customWidth="1"/>
    <col min="7" max="7" width="7.36328125" style="1" hidden="1" customWidth="1"/>
    <col min="8" max="9" width="9.08984375" style="1" hidden="1" customWidth="1"/>
    <col min="10" max="10" width="9.08984375" style="1" customWidth="1"/>
    <col min="11" max="11" width="9.08984375" style="41" customWidth="1"/>
    <col min="12" max="12" width="9.1796875" style="1" bestFit="1" customWidth="1"/>
    <col min="13" max="16384" width="8.81640625" style="1"/>
  </cols>
  <sheetData>
    <row r="1" spans="1:22">
      <c r="D1" s="76"/>
      <c r="E1" s="4"/>
      <c r="F1" s="143"/>
      <c r="G1" s="5"/>
      <c r="I1" s="62"/>
      <c r="L1" s="63"/>
      <c r="M1" s="84"/>
      <c r="N1" s="84"/>
      <c r="O1" s="84"/>
      <c r="P1" s="84"/>
      <c r="Q1" s="84"/>
      <c r="R1" s="84"/>
      <c r="S1" s="84"/>
      <c r="T1" s="84"/>
      <c r="U1" s="84"/>
    </row>
    <row r="2" spans="1:22">
      <c r="A2" s="249"/>
      <c r="B2" s="53"/>
      <c r="C2" s="53"/>
      <c r="D2" s="250"/>
      <c r="E2" s="53"/>
      <c r="F2" s="53"/>
      <c r="G2" s="53"/>
      <c r="H2" s="53"/>
      <c r="I2" s="53"/>
      <c r="J2" s="53"/>
      <c r="K2" s="74"/>
      <c r="L2" s="53"/>
      <c r="M2" s="54"/>
      <c r="N2" s="54"/>
      <c r="O2" s="54"/>
      <c r="P2" s="54"/>
      <c r="Q2" s="54"/>
      <c r="R2" s="54"/>
      <c r="S2" s="54"/>
      <c r="T2" s="54"/>
      <c r="U2" s="54"/>
      <c r="V2" s="53"/>
    </row>
    <row r="3" spans="1:22">
      <c r="A3" s="249" t="s">
        <v>69</v>
      </c>
      <c r="B3" s="53"/>
      <c r="C3" s="53"/>
      <c r="D3" s="251" t="s">
        <v>130</v>
      </c>
      <c r="E3" s="252"/>
      <c r="F3" s="53"/>
      <c r="G3" s="53"/>
      <c r="H3" s="53"/>
      <c r="I3" s="53"/>
      <c r="J3" s="53"/>
      <c r="K3" s="74"/>
      <c r="L3" s="53"/>
      <c r="M3" s="54"/>
      <c r="N3" s="54"/>
      <c r="O3" s="54"/>
      <c r="P3" s="54"/>
      <c r="Q3" s="54"/>
      <c r="R3" s="54"/>
      <c r="S3" s="54"/>
      <c r="T3" s="54"/>
      <c r="U3" s="54"/>
      <c r="V3" s="53"/>
    </row>
    <row r="4" spans="1:22">
      <c r="A4" s="249"/>
      <c r="B4" s="53"/>
      <c r="C4" s="53"/>
      <c r="D4" s="253"/>
      <c r="E4" s="254"/>
      <c r="F4" s="53"/>
      <c r="G4" s="53"/>
      <c r="H4" s="53"/>
      <c r="I4" s="53"/>
      <c r="J4" s="53"/>
      <c r="K4" s="74"/>
      <c r="L4" s="53"/>
      <c r="M4" s="54"/>
      <c r="N4" s="54"/>
      <c r="O4" s="54"/>
      <c r="P4" s="54"/>
      <c r="Q4" s="54"/>
      <c r="R4" s="54"/>
      <c r="S4" s="54"/>
      <c r="T4" s="54"/>
      <c r="U4" s="54"/>
      <c r="V4" s="53"/>
    </row>
    <row r="5" spans="1:22">
      <c r="D5" s="168" t="s">
        <v>129</v>
      </c>
      <c r="E5" s="86"/>
      <c r="L5" s="53"/>
      <c r="M5" s="57"/>
      <c r="N5" s="57"/>
      <c r="O5" s="57"/>
      <c r="P5" s="57"/>
      <c r="Q5" s="57"/>
      <c r="R5" s="57"/>
      <c r="S5" s="57"/>
      <c r="T5" s="57"/>
      <c r="U5" s="57"/>
      <c r="V5" s="53"/>
    </row>
    <row r="6" spans="1:22" ht="79.8">
      <c r="D6" s="40" t="s">
        <v>131</v>
      </c>
      <c r="E6" s="86"/>
    </row>
    <row r="7" spans="1:22" ht="114">
      <c r="D7" s="40" t="s">
        <v>132</v>
      </c>
      <c r="E7" s="86"/>
    </row>
    <row r="8" spans="1:22" ht="136.80000000000001">
      <c r="D8" s="40" t="s">
        <v>137</v>
      </c>
      <c r="E8" s="86"/>
    </row>
    <row r="9" spans="1:22">
      <c r="A9" s="35"/>
      <c r="B9" s="7"/>
      <c r="D9" s="89"/>
      <c r="E9" s="86"/>
      <c r="F9" s="82"/>
      <c r="G9" s="16"/>
    </row>
    <row r="10" spans="1:22">
      <c r="A10" s="35"/>
      <c r="B10" s="7"/>
      <c r="D10" s="89"/>
      <c r="E10" s="86"/>
      <c r="F10" s="82"/>
      <c r="G10" s="16"/>
    </row>
    <row r="11" spans="1:22" ht="57">
      <c r="A11" s="35" t="str">
        <f t="shared" ref="A11" si="0">IF(OR(B11="",B11= " ")," ",$A$3)</f>
        <v>04.</v>
      </c>
      <c r="B11" s="7">
        <f>IF(AND(D11&gt;0,NOT(D11=" "),NOT(D10&gt;0)),1+(COUNTIF($B$3:B10,"&gt;0"))," ")</f>
        <v>1</v>
      </c>
      <c r="D11" s="85" t="s">
        <v>140</v>
      </c>
      <c r="E11" s="86" t="s">
        <v>76</v>
      </c>
      <c r="F11" s="169">
        <v>81</v>
      </c>
      <c r="G11" s="170"/>
      <c r="H11" s="66"/>
      <c r="I11" s="66"/>
      <c r="J11" s="66"/>
      <c r="K11" s="146">
        <f>F11*J11</f>
        <v>0</v>
      </c>
    </row>
    <row r="12" spans="1:22">
      <c r="A12" s="35"/>
      <c r="B12" s="7"/>
      <c r="D12" s="85"/>
      <c r="E12" s="86"/>
      <c r="F12" s="169"/>
      <c r="G12" s="170"/>
      <c r="H12" s="66"/>
      <c r="I12" s="66"/>
      <c r="J12" s="66"/>
      <c r="K12" s="146"/>
    </row>
    <row r="13" spans="1:22">
      <c r="A13" s="35"/>
      <c r="B13" s="7"/>
      <c r="D13" s="85"/>
      <c r="E13" s="86"/>
      <c r="F13" s="169"/>
      <c r="G13" s="170"/>
      <c r="H13" s="66"/>
      <c r="I13" s="66"/>
      <c r="J13" s="66"/>
      <c r="K13" s="146"/>
    </row>
    <row r="14" spans="1:22" ht="79.8">
      <c r="A14" s="35" t="str">
        <f t="shared" ref="A14" si="1">IF(OR(B14="",B14= " ")," ",$A$3)</f>
        <v>04.</v>
      </c>
      <c r="B14" s="7">
        <f>IF(AND(D14&gt;0,NOT(D14=" "),NOT(D13&gt;0)),1+(COUNTIF($B$3:B13,"&gt;0"))," ")</f>
        <v>2</v>
      </c>
      <c r="D14" s="85" t="s">
        <v>208</v>
      </c>
      <c r="E14" s="86" t="s">
        <v>76</v>
      </c>
      <c r="F14" s="169">
        <v>37.799999999999997</v>
      </c>
      <c r="G14" s="170"/>
      <c r="H14" s="66"/>
      <c r="I14" s="66"/>
      <c r="J14" s="66"/>
      <c r="K14" s="146">
        <f>F14*J14</f>
        <v>0</v>
      </c>
    </row>
    <row r="15" spans="1:22">
      <c r="A15" s="35"/>
      <c r="B15" s="7"/>
      <c r="D15" s="89"/>
      <c r="E15" s="86"/>
      <c r="F15" s="169"/>
      <c r="G15" s="170"/>
      <c r="H15" s="66"/>
      <c r="I15" s="66"/>
      <c r="J15" s="66"/>
      <c r="K15" s="146"/>
    </row>
    <row r="16" spans="1:22">
      <c r="A16" s="35"/>
      <c r="B16" s="7"/>
      <c r="D16" s="89"/>
      <c r="E16" s="86"/>
      <c r="F16" s="169"/>
      <c r="G16" s="170"/>
      <c r="H16" s="66"/>
      <c r="I16" s="66"/>
      <c r="J16" s="66"/>
      <c r="K16" s="146"/>
    </row>
    <row r="17" spans="1:14" ht="34.200000000000003">
      <c r="A17" s="35" t="str">
        <f t="shared" ref="A17" si="2">IF(OR(B17="",B17= " ")," ",$A$3)</f>
        <v>04.</v>
      </c>
      <c r="B17" s="7">
        <f>IF(AND(D17&gt;0,NOT(D17=" "),NOT(D16&gt;0)),1+(COUNTIF($B$3:B16,"&gt;0"))," ")</f>
        <v>3</v>
      </c>
      <c r="D17" s="89" t="s">
        <v>158</v>
      </c>
      <c r="K17" s="1"/>
    </row>
    <row r="18" spans="1:14">
      <c r="A18" s="35"/>
      <c r="B18" s="7"/>
      <c r="C18" s="1" t="s">
        <v>25</v>
      </c>
      <c r="D18" s="89" t="s">
        <v>159</v>
      </c>
      <c r="E18" s="86" t="s">
        <v>78</v>
      </c>
      <c r="F18" s="169">
        <v>3</v>
      </c>
      <c r="G18" s="170"/>
      <c r="H18" s="66"/>
      <c r="I18" s="66"/>
      <c r="J18" s="66"/>
      <c r="K18" s="146">
        <f>F18*J18</f>
        <v>0</v>
      </c>
    </row>
    <row r="19" spans="1:14">
      <c r="A19" s="35"/>
      <c r="B19" s="7"/>
      <c r="C19" s="1" t="s">
        <v>26</v>
      </c>
      <c r="D19" s="89" t="s">
        <v>160</v>
      </c>
      <c r="E19" s="86" t="s">
        <v>78</v>
      </c>
      <c r="F19" s="169">
        <v>4</v>
      </c>
      <c r="G19" s="170"/>
      <c r="H19" s="66"/>
      <c r="I19" s="66"/>
      <c r="J19" s="66"/>
      <c r="K19" s="146">
        <f>F19*J19</f>
        <v>0</v>
      </c>
    </row>
    <row r="20" spans="1:14">
      <c r="A20" s="35"/>
      <c r="B20" s="7"/>
      <c r="D20" s="89"/>
      <c r="E20" s="86"/>
      <c r="F20" s="169"/>
      <c r="G20" s="170"/>
      <c r="H20" s="66"/>
      <c r="I20" s="66"/>
      <c r="J20" s="66"/>
      <c r="K20" s="146"/>
    </row>
    <row r="21" spans="1:14" ht="12.6" thickBot="1">
      <c r="A21" s="35"/>
      <c r="B21" s="7"/>
      <c r="D21" s="89"/>
      <c r="E21" s="86"/>
      <c r="F21" s="169"/>
      <c r="G21" s="170"/>
      <c r="H21" s="66"/>
      <c r="I21" s="66"/>
      <c r="J21" s="66"/>
      <c r="K21" s="146"/>
    </row>
    <row r="22" spans="1:14">
      <c r="A22" s="68" t="str">
        <f>$A$3</f>
        <v>04.</v>
      </c>
      <c r="B22" s="69"/>
      <c r="C22" s="59"/>
      <c r="D22" s="31" t="s">
        <v>133</v>
      </c>
      <c r="E22" s="59"/>
      <c r="F22" s="59"/>
      <c r="G22" s="59"/>
      <c r="H22" s="59"/>
      <c r="I22" s="55">
        <f>SUM(I21:I21)</f>
        <v>0</v>
      </c>
      <c r="J22" s="59"/>
      <c r="K22" s="43">
        <f>SUM(K6:K20)</f>
        <v>0</v>
      </c>
    </row>
    <row r="23" spans="1:14">
      <c r="A23" s="35"/>
      <c r="B23" s="7"/>
      <c r="D23" s="89"/>
      <c r="E23" s="86"/>
      <c r="F23" s="169"/>
      <c r="G23" s="170"/>
      <c r="H23" s="66"/>
      <c r="I23" s="66"/>
      <c r="J23" s="66"/>
      <c r="K23" s="146"/>
    </row>
    <row r="24" spans="1:14" ht="34.200000000000003">
      <c r="A24" s="35"/>
      <c r="B24" s="7"/>
      <c r="D24" s="89" t="s">
        <v>134</v>
      </c>
      <c r="E24" s="86"/>
      <c r="F24" s="169"/>
      <c r="G24" s="170"/>
      <c r="H24" s="66"/>
      <c r="I24" s="66"/>
      <c r="J24" s="66"/>
      <c r="K24" s="146">
        <f>K22*0.15</f>
        <v>0</v>
      </c>
    </row>
    <row r="25" spans="1:14" ht="12.6" thickBot="1">
      <c r="A25" s="35"/>
      <c r="B25" s="7"/>
      <c r="D25" s="67"/>
    </row>
    <row r="26" spans="1:14" s="25" customFormat="1">
      <c r="A26" s="68" t="str">
        <f>$A$3</f>
        <v>04.</v>
      </c>
      <c r="B26" s="69"/>
      <c r="C26" s="59"/>
      <c r="D26" s="31" t="s">
        <v>188</v>
      </c>
      <c r="E26" s="59"/>
      <c r="F26" s="59"/>
      <c r="G26" s="59"/>
      <c r="H26" s="59"/>
      <c r="I26" s="55">
        <f>SUM(I25:I25)</f>
        <v>0</v>
      </c>
      <c r="J26" s="59"/>
      <c r="K26" s="43">
        <f>SUM(K22:K24)</f>
        <v>0</v>
      </c>
      <c r="L26" s="1"/>
      <c r="M26" s="1"/>
      <c r="N26" s="1"/>
    </row>
    <row r="27" spans="1:14">
      <c r="A27" s="35" t="str">
        <f t="shared" ref="A27:A28" si="3">IF(OR(B27="",B27= " ")," ",$A$3)</f>
        <v xml:space="preserve"> </v>
      </c>
      <c r="B27" s="7" t="str">
        <f>IF(AND(D27&gt;0,NOT(D27=" "),NOT(D26&gt;0)),1+(COUNTIF($B$3:B26,"&gt;0"))," ")</f>
        <v xml:space="preserve"> </v>
      </c>
      <c r="L27" s="25"/>
      <c r="M27" s="25"/>
      <c r="N27" s="25"/>
    </row>
    <row r="28" spans="1:14">
      <c r="A28" s="35" t="str">
        <f t="shared" si="3"/>
        <v xml:space="preserve"> </v>
      </c>
      <c r="B28" s="7" t="str">
        <f>IF(AND(D28&gt;0,NOT(D28=" "),NOT(D27&gt;0)),1+(COUNTIF($B$3:B27,"&gt;0"))," ")</f>
        <v xml:space="preserve"> </v>
      </c>
    </row>
    <row r="29" spans="1:14" ht="15">
      <c r="A29"/>
      <c r="B29"/>
      <c r="C29"/>
      <c r="D29"/>
      <c r="E29"/>
      <c r="F29"/>
      <c r="G29"/>
      <c r="H29"/>
      <c r="I29"/>
      <c r="J29"/>
      <c r="K29"/>
    </row>
    <row r="30" spans="1:14" ht="15">
      <c r="A30"/>
      <c r="B30"/>
      <c r="C30"/>
      <c r="D30"/>
      <c r="E30"/>
      <c r="F30"/>
      <c r="G30"/>
      <c r="H30"/>
      <c r="I30"/>
      <c r="J30"/>
      <c r="K30"/>
    </row>
    <row r="31" spans="1:14" ht="8.25" customHeight="1">
      <c r="A31"/>
      <c r="B31"/>
      <c r="C31"/>
      <c r="D31"/>
      <c r="E31"/>
      <c r="F31"/>
      <c r="G31"/>
      <c r="H31"/>
      <c r="I31"/>
      <c r="J31"/>
      <c r="K31"/>
    </row>
    <row r="32" spans="1:14"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1.25" customHeight="1">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22" ht="15">
      <c r="A49"/>
      <c r="B49"/>
      <c r="C49"/>
      <c r="D49"/>
      <c r="E49"/>
      <c r="F49"/>
      <c r="G49"/>
      <c r="H49"/>
      <c r="I49"/>
      <c r="J49"/>
      <c r="K49"/>
    </row>
    <row r="50" spans="1:22" ht="15">
      <c r="A50"/>
      <c r="B50"/>
      <c r="C50"/>
      <c r="D50"/>
      <c r="E50"/>
      <c r="F50"/>
      <c r="G50"/>
      <c r="H50"/>
      <c r="I50"/>
      <c r="J50"/>
      <c r="K50"/>
    </row>
    <row r="51" spans="1:22" ht="15">
      <c r="A51"/>
      <c r="B51"/>
      <c r="C51"/>
      <c r="D51"/>
      <c r="E51"/>
      <c r="F51"/>
      <c r="G51"/>
      <c r="H51"/>
      <c r="I51"/>
      <c r="J51"/>
      <c r="K51"/>
    </row>
    <row r="52" spans="1:22" ht="15">
      <c r="A52"/>
      <c r="B52"/>
      <c r="C52"/>
      <c r="D52"/>
      <c r="E52"/>
      <c r="F52"/>
      <c r="G52"/>
      <c r="H52"/>
      <c r="I52"/>
      <c r="J52"/>
      <c r="K52"/>
    </row>
    <row r="53" spans="1:22" ht="15">
      <c r="A53"/>
      <c r="B53"/>
      <c r="C53"/>
      <c r="D53"/>
      <c r="E53"/>
      <c r="F53"/>
      <c r="G53"/>
      <c r="H53"/>
      <c r="I53"/>
      <c r="J53"/>
      <c r="K53"/>
    </row>
    <row r="54" spans="1:22" ht="15">
      <c r="A54"/>
      <c r="B54"/>
      <c r="C54"/>
      <c r="D54"/>
      <c r="E54"/>
      <c r="F54"/>
      <c r="G54"/>
      <c r="H54"/>
      <c r="I54"/>
      <c r="J54"/>
      <c r="K54"/>
    </row>
    <row r="55" spans="1:22" ht="15">
      <c r="A55"/>
      <c r="B55"/>
      <c r="C55"/>
      <c r="D55"/>
      <c r="E55"/>
      <c r="F55"/>
      <c r="G55"/>
      <c r="H55"/>
      <c r="I55"/>
      <c r="J55"/>
      <c r="K55"/>
    </row>
    <row r="56" spans="1:22" ht="15">
      <c r="A56"/>
      <c r="B56"/>
      <c r="C56"/>
      <c r="D56"/>
      <c r="E56"/>
      <c r="F56"/>
      <c r="G56"/>
      <c r="H56"/>
      <c r="I56"/>
      <c r="J56"/>
      <c r="K56"/>
    </row>
    <row r="57" spans="1:22" ht="15">
      <c r="A57"/>
      <c r="B57"/>
      <c r="C57"/>
      <c r="D57"/>
      <c r="E57"/>
      <c r="F57"/>
      <c r="G57"/>
      <c r="H57"/>
      <c r="I57"/>
      <c r="J57"/>
      <c r="K57"/>
    </row>
    <row r="58" spans="1:22" ht="15">
      <c r="A58"/>
      <c r="B58"/>
      <c r="C58"/>
      <c r="D58"/>
      <c r="E58"/>
      <c r="F58"/>
      <c r="G58"/>
      <c r="H58"/>
      <c r="I58"/>
      <c r="J58"/>
      <c r="K58"/>
    </row>
    <row r="59" spans="1:22" s="9" customFormat="1" ht="38.25" customHeight="1">
      <c r="A59"/>
      <c r="B59"/>
      <c r="C59"/>
      <c r="D59"/>
      <c r="E59"/>
      <c r="F59"/>
      <c r="G59"/>
      <c r="H59"/>
      <c r="I59"/>
      <c r="J59"/>
      <c r="K59"/>
      <c r="L59" s="1"/>
      <c r="M59" s="1"/>
      <c r="N59" s="1"/>
      <c r="O59" s="1"/>
      <c r="P59" s="1"/>
      <c r="Q59" s="1"/>
      <c r="R59" s="1"/>
      <c r="S59" s="1"/>
      <c r="T59" s="1"/>
      <c r="U59" s="1"/>
      <c r="V59" s="1"/>
    </row>
    <row r="60" spans="1:22" ht="15">
      <c r="A60"/>
      <c r="B60"/>
      <c r="C60"/>
      <c r="D60"/>
      <c r="E60"/>
      <c r="F60"/>
      <c r="G60"/>
      <c r="H60"/>
      <c r="I60"/>
      <c r="J60"/>
      <c r="K60"/>
    </row>
    <row r="61" spans="1:22" ht="15">
      <c r="A61"/>
      <c r="B61"/>
      <c r="C61"/>
      <c r="D61"/>
      <c r="E61"/>
      <c r="F61"/>
      <c r="G61"/>
      <c r="H61"/>
      <c r="I61"/>
      <c r="J61"/>
      <c r="K61"/>
    </row>
    <row r="62" spans="1:22" ht="15">
      <c r="A62"/>
      <c r="B62"/>
      <c r="C62"/>
      <c r="D62"/>
      <c r="E62"/>
      <c r="F62"/>
      <c r="G62"/>
      <c r="H62"/>
      <c r="I62"/>
      <c r="J62"/>
      <c r="K62"/>
    </row>
    <row r="63" spans="1:22" ht="15">
      <c r="A63"/>
      <c r="B63"/>
      <c r="C63"/>
      <c r="D63"/>
      <c r="E63"/>
      <c r="F63"/>
      <c r="G63"/>
      <c r="H63"/>
      <c r="I63"/>
      <c r="J63"/>
      <c r="K63"/>
    </row>
    <row r="64" spans="1:22"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22" ht="15">
      <c r="A81"/>
      <c r="B81"/>
      <c r="C81"/>
      <c r="D81"/>
      <c r="E81"/>
      <c r="F81"/>
      <c r="G81"/>
      <c r="H81"/>
      <c r="I81"/>
      <c r="J81"/>
      <c r="K81"/>
    </row>
    <row r="82" spans="1:22" ht="15">
      <c r="A82"/>
      <c r="B82"/>
      <c r="C82"/>
      <c r="D82"/>
      <c r="E82"/>
      <c r="F82"/>
      <c r="G82"/>
      <c r="H82"/>
      <c r="I82"/>
      <c r="J82"/>
      <c r="K82"/>
    </row>
    <row r="83" spans="1:22" ht="15">
      <c r="A83"/>
      <c r="B83"/>
      <c r="C83"/>
      <c r="D83"/>
      <c r="E83"/>
      <c r="F83"/>
      <c r="G83"/>
      <c r="H83"/>
      <c r="I83"/>
      <c r="J83"/>
      <c r="K83"/>
    </row>
    <row r="84" spans="1:22" ht="15">
      <c r="A84"/>
      <c r="B84"/>
      <c r="C84"/>
      <c r="D84"/>
      <c r="E84"/>
      <c r="F84"/>
      <c r="G84"/>
      <c r="H84"/>
      <c r="I84"/>
      <c r="J84"/>
      <c r="K84"/>
    </row>
    <row r="85" spans="1:22" ht="15">
      <c r="A85"/>
      <c r="B85"/>
      <c r="C85"/>
      <c r="D85"/>
      <c r="E85"/>
      <c r="F85"/>
      <c r="G85"/>
      <c r="H85"/>
      <c r="I85"/>
      <c r="J85"/>
      <c r="K85"/>
    </row>
    <row r="86" spans="1:22" ht="15">
      <c r="A86"/>
      <c r="B86"/>
      <c r="C86"/>
      <c r="D86"/>
      <c r="E86"/>
      <c r="F86"/>
      <c r="G86"/>
      <c r="H86"/>
      <c r="I86"/>
      <c r="J86"/>
      <c r="K86"/>
    </row>
    <row r="90" spans="1:22" s="9" customFormat="1" ht="57.75" customHeight="1">
      <c r="B90" s="1"/>
      <c r="C90" s="1"/>
      <c r="D90" s="66"/>
      <c r="E90" s="1"/>
      <c r="F90" s="1"/>
      <c r="G90" s="1"/>
      <c r="H90" s="1"/>
      <c r="I90" s="1"/>
      <c r="J90" s="1"/>
      <c r="K90" s="41"/>
      <c r="L90" s="1"/>
      <c r="M90" s="1"/>
      <c r="N90" s="1"/>
      <c r="O90" s="1"/>
      <c r="P90" s="1"/>
      <c r="Q90" s="1"/>
      <c r="R90" s="1"/>
      <c r="S90" s="1"/>
      <c r="T90" s="1"/>
      <c r="U90" s="1"/>
      <c r="V90" s="1"/>
    </row>
    <row r="93" spans="1:22" s="9" customFormat="1" ht="30" customHeight="1">
      <c r="B93" s="1"/>
      <c r="C93" s="1"/>
      <c r="D93" s="66"/>
      <c r="E93" s="1"/>
      <c r="F93" s="1"/>
      <c r="G93" s="1"/>
      <c r="H93" s="1"/>
      <c r="I93" s="1"/>
      <c r="J93" s="1"/>
      <c r="K93" s="41"/>
      <c r="L93" s="1"/>
      <c r="M93" s="1"/>
      <c r="N93" s="1"/>
      <c r="O93" s="1"/>
      <c r="P93" s="1"/>
      <c r="Q93" s="1"/>
      <c r="R93" s="1"/>
      <c r="S93" s="1"/>
      <c r="T93" s="1"/>
      <c r="U93" s="1"/>
      <c r="V93" s="1"/>
    </row>
  </sheetData>
  <pageMargins left="0.94488188976377963" right="0.55118110236220474" top="1.0236220472440944" bottom="0.78740157480314965" header="0.43307086614173229" footer="0.51181102362204722"/>
  <pageSetup paperSize="9" orientation="portrait" r:id="rId1"/>
  <headerFooter alignWithMargins="0">
    <oddHeader>&amp;L&amp;9Ured ovlaštene arhitektice Zrinka Salopek Debelić
Investitor: Pučko otvoreno učilište Rab, Bobotine 1/A, Rab 
Građevina: Unutrašnje uređenje poslovnog prostora u prizemlju zgrade</oddHeader>
    <oddFooter>&amp;L&amp;10 4.  ZAVRŠNI ZIDARSKI RADOVI&amp;R&amp;"Arial,Regular"&amp;10Str.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18"/>
  <sheetViews>
    <sheetView topLeftCell="A31" zoomScaleNormal="100" zoomScaleSheetLayoutView="100" workbookViewId="0">
      <selection activeCell="D39" sqref="D39"/>
    </sheetView>
  </sheetViews>
  <sheetFormatPr defaultColWidth="8.81640625" defaultRowHeight="12"/>
  <cols>
    <col min="1" max="1" width="4.54296875" style="9" customWidth="1"/>
    <col min="2" max="2" width="2.36328125" style="1" customWidth="1"/>
    <col min="3" max="3" width="1.90625" style="1" customWidth="1"/>
    <col min="4" max="4" width="32.90625" style="66" customWidth="1"/>
    <col min="5" max="5" width="4.54296875" style="1" customWidth="1"/>
    <col min="6" max="6" width="8" style="177" customWidth="1"/>
    <col min="7" max="7" width="7.36328125" style="1" hidden="1" customWidth="1"/>
    <col min="8" max="9" width="9.08984375" style="1" hidden="1" customWidth="1"/>
    <col min="10" max="10" width="9.08984375" style="1" customWidth="1"/>
    <col min="11" max="11" width="9.08984375" style="41" customWidth="1"/>
    <col min="12" max="12" width="9.1796875" style="1" bestFit="1" customWidth="1"/>
    <col min="13" max="16384" width="8.81640625" style="1"/>
  </cols>
  <sheetData>
    <row r="1" spans="1:22">
      <c r="A1" s="249"/>
      <c r="B1" s="53"/>
      <c r="C1" s="53"/>
      <c r="D1" s="136"/>
      <c r="E1" s="241"/>
      <c r="F1" s="255"/>
      <c r="G1" s="5"/>
      <c r="H1" s="53"/>
      <c r="I1" s="244"/>
      <c r="J1" s="53"/>
      <c r="K1" s="74"/>
      <c r="L1" s="63"/>
      <c r="M1" s="84"/>
      <c r="N1" s="84"/>
      <c r="O1" s="84"/>
      <c r="P1" s="84"/>
      <c r="Q1" s="84"/>
      <c r="R1" s="84"/>
      <c r="S1" s="84"/>
      <c r="T1" s="84"/>
      <c r="U1" s="84"/>
    </row>
    <row r="2" spans="1:22">
      <c r="A2" s="249"/>
      <c r="B2" s="53"/>
      <c r="C2" s="53"/>
      <c r="D2" s="250"/>
      <c r="E2" s="53"/>
      <c r="F2" s="256"/>
      <c r="G2" s="53"/>
      <c r="H2" s="53"/>
      <c r="I2" s="53"/>
      <c r="J2" s="53"/>
      <c r="K2" s="74"/>
      <c r="L2" s="53"/>
      <c r="M2" s="54"/>
      <c r="N2" s="54"/>
      <c r="O2" s="54"/>
      <c r="P2" s="54"/>
      <c r="Q2" s="54"/>
      <c r="R2" s="54"/>
      <c r="S2" s="54"/>
      <c r="T2" s="54"/>
      <c r="U2" s="54"/>
      <c r="V2" s="53"/>
    </row>
    <row r="3" spans="1:22">
      <c r="A3" s="249" t="s">
        <v>70</v>
      </c>
      <c r="B3" s="53"/>
      <c r="C3" s="53"/>
      <c r="D3" s="251" t="s">
        <v>67</v>
      </c>
      <c r="E3" s="252"/>
      <c r="F3" s="256"/>
      <c r="G3" s="53"/>
      <c r="H3" s="53"/>
      <c r="I3" s="53"/>
      <c r="J3" s="53"/>
      <c r="K3" s="74"/>
      <c r="L3" s="53"/>
      <c r="M3" s="54"/>
      <c r="N3" s="54"/>
      <c r="O3" s="54"/>
      <c r="P3" s="54"/>
      <c r="Q3" s="54"/>
      <c r="R3" s="54"/>
      <c r="S3" s="54"/>
      <c r="T3" s="54"/>
      <c r="U3" s="54"/>
      <c r="V3" s="53"/>
    </row>
    <row r="4" spans="1:22">
      <c r="A4" s="249"/>
      <c r="B4" s="53"/>
      <c r="C4" s="53"/>
      <c r="D4" s="253"/>
      <c r="E4" s="254"/>
      <c r="F4" s="256"/>
      <c r="G4" s="53"/>
      <c r="H4" s="53"/>
      <c r="I4" s="53"/>
      <c r="J4" s="53"/>
      <c r="K4" s="74"/>
      <c r="L4" s="53"/>
      <c r="M4" s="54"/>
      <c r="N4" s="54"/>
      <c r="O4" s="54"/>
      <c r="P4" s="54"/>
      <c r="Q4" s="54"/>
      <c r="R4" s="54"/>
      <c r="S4" s="54"/>
      <c r="T4" s="54"/>
      <c r="U4" s="54"/>
      <c r="V4" s="53"/>
    </row>
    <row r="5" spans="1:22">
      <c r="D5" s="77" t="s">
        <v>36</v>
      </c>
      <c r="E5" s="86"/>
      <c r="L5" s="53"/>
      <c r="M5" s="57"/>
      <c r="N5" s="57"/>
      <c r="O5" s="57"/>
      <c r="P5" s="57"/>
      <c r="Q5" s="57"/>
      <c r="R5" s="57"/>
      <c r="S5" s="57"/>
      <c r="T5" s="57"/>
      <c r="U5" s="57"/>
      <c r="V5" s="53"/>
    </row>
    <row r="6" spans="1:22">
      <c r="D6" s="67" t="s">
        <v>14</v>
      </c>
      <c r="E6" s="86"/>
      <c r="L6" s="53"/>
      <c r="M6" s="57"/>
      <c r="N6" s="57"/>
      <c r="O6" s="57"/>
      <c r="P6" s="57"/>
      <c r="Q6" s="57"/>
      <c r="R6" s="57"/>
      <c r="S6" s="57"/>
      <c r="T6" s="57"/>
      <c r="U6" s="57"/>
      <c r="V6" s="53"/>
    </row>
    <row r="7" spans="1:22" ht="34.200000000000003">
      <c r="D7" s="87" t="s">
        <v>23</v>
      </c>
      <c r="E7" s="86"/>
      <c r="L7" s="53"/>
      <c r="M7" s="57"/>
      <c r="N7" s="57"/>
      <c r="O7" s="57"/>
      <c r="P7" s="57"/>
      <c r="Q7" s="57"/>
      <c r="R7" s="57"/>
      <c r="S7" s="57"/>
      <c r="T7" s="57"/>
      <c r="U7" s="57"/>
    </row>
    <row r="8" spans="1:22" ht="68.400000000000006">
      <c r="D8" s="87" t="s">
        <v>15</v>
      </c>
      <c r="E8" s="86"/>
    </row>
    <row r="9" spans="1:22" ht="22.8">
      <c r="D9" s="87" t="s">
        <v>17</v>
      </c>
      <c r="E9" s="86"/>
    </row>
    <row r="10" spans="1:22" ht="22.8">
      <c r="D10" s="87" t="s">
        <v>19</v>
      </c>
      <c r="E10" s="86"/>
    </row>
    <row r="11" spans="1:22" ht="22.8">
      <c r="D11" s="87" t="s">
        <v>24</v>
      </c>
      <c r="E11" s="86"/>
    </row>
    <row r="12" spans="1:22" ht="51.75" customHeight="1">
      <c r="D12" s="87" t="s">
        <v>18</v>
      </c>
      <c r="E12" s="86"/>
    </row>
    <row r="13" spans="1:22" ht="34.200000000000003">
      <c r="A13" s="35"/>
      <c r="B13" s="7"/>
      <c r="D13" s="87" t="s">
        <v>16</v>
      </c>
      <c r="E13" s="86"/>
    </row>
    <row r="14" spans="1:22" ht="34.200000000000003">
      <c r="A14" s="35"/>
      <c r="B14" s="7"/>
      <c r="D14" s="87" t="s">
        <v>21</v>
      </c>
      <c r="E14" s="86"/>
    </row>
    <row r="15" spans="1:22">
      <c r="A15" s="35"/>
      <c r="B15" s="7"/>
      <c r="D15" s="87" t="s">
        <v>2</v>
      </c>
      <c r="E15" s="86"/>
    </row>
    <row r="16" spans="1:22" ht="22.8">
      <c r="A16" s="35"/>
      <c r="B16" s="7"/>
      <c r="D16" s="87" t="s">
        <v>3</v>
      </c>
      <c r="E16" s="86"/>
    </row>
    <row r="17" spans="1:11" ht="14.25" customHeight="1">
      <c r="A17" s="35"/>
      <c r="B17" s="7"/>
      <c r="D17" s="87" t="s">
        <v>20</v>
      </c>
      <c r="E17" s="86"/>
    </row>
    <row r="18" spans="1:11" ht="14.25" customHeight="1">
      <c r="A18" s="35"/>
      <c r="B18" s="7"/>
      <c r="D18" s="87"/>
      <c r="E18" s="86"/>
    </row>
    <row r="19" spans="1:11">
      <c r="A19" s="35"/>
      <c r="B19" s="7"/>
      <c r="D19" s="88"/>
      <c r="E19" s="86"/>
      <c r="G19" s="16" t="str">
        <f>IF(ISNUMBER(F19),IF(OR(E19="m1",E19="m2",E19="m3",E19="kg"),F19*(1+$G$1/100),F19),"")</f>
        <v/>
      </c>
    </row>
    <row r="20" spans="1:11" ht="57">
      <c r="A20" s="35" t="str">
        <f t="shared" ref="A20:A27" si="0">IF(OR(B20="",B20= " ")," ",$A$3)</f>
        <v>05.</v>
      </c>
      <c r="B20" s="7">
        <f>IF(AND(D20&gt;0,NOT(D20=" "),NOT(D19&gt;0)),1+(COUNTIF($B$3:B19,"&gt;0"))," ")</f>
        <v>1</v>
      </c>
      <c r="D20" s="233" t="s">
        <v>167</v>
      </c>
      <c r="E20" s="86"/>
      <c r="G20" s="16"/>
    </row>
    <row r="21" spans="1:11" ht="50.25" customHeight="1">
      <c r="A21" s="35"/>
      <c r="B21" s="7"/>
      <c r="D21" s="234" t="s">
        <v>138</v>
      </c>
      <c r="E21" s="86"/>
      <c r="G21" s="16"/>
    </row>
    <row r="22" spans="1:11" ht="25.5" customHeight="1">
      <c r="A22" s="35"/>
      <c r="B22" s="7"/>
      <c r="D22" s="233" t="s">
        <v>217</v>
      </c>
      <c r="E22" s="86"/>
      <c r="G22" s="16"/>
    </row>
    <row r="23" spans="1:11" ht="25.5" customHeight="1">
      <c r="A23" s="35"/>
      <c r="B23" s="7"/>
      <c r="D23" s="233" t="s">
        <v>102</v>
      </c>
      <c r="E23" s="86"/>
      <c r="G23" s="16"/>
    </row>
    <row r="24" spans="1:11" ht="25.5" customHeight="1">
      <c r="A24" s="35" t="str">
        <f t="shared" si="0"/>
        <v xml:space="preserve"> </v>
      </c>
      <c r="B24" s="7" t="str">
        <f>IF(AND(D24&gt;0,NOT(D24=" "),NOT(D20&gt;0)),1+(COUNTIF($B$3:B20,"&gt;0"))," ")</f>
        <v xml:space="preserve"> </v>
      </c>
      <c r="D24" s="234" t="s">
        <v>45</v>
      </c>
      <c r="E24" s="86"/>
      <c r="G24" s="16"/>
    </row>
    <row r="25" spans="1:11" ht="14.25" customHeight="1">
      <c r="A25" s="35" t="str">
        <f t="shared" si="0"/>
        <v xml:space="preserve"> </v>
      </c>
      <c r="B25" s="7" t="str">
        <f>IF(AND(D25&gt;0,NOT(D25=" "),NOT(D23&gt;0)),1+(COUNTIF($B$3:B23,"&gt;0"))," ")</f>
        <v xml:space="preserve"> </v>
      </c>
      <c r="D25" s="234" t="s">
        <v>50</v>
      </c>
      <c r="E25" s="86" t="s">
        <v>76</v>
      </c>
      <c r="F25" s="177">
        <v>22.3</v>
      </c>
      <c r="G25" s="16"/>
      <c r="K25" s="41">
        <f>F25*J25</f>
        <v>0</v>
      </c>
    </row>
    <row r="26" spans="1:11">
      <c r="A26" s="35"/>
      <c r="B26" s="7"/>
      <c r="D26" s="85"/>
      <c r="E26" s="86"/>
      <c r="G26" s="16"/>
    </row>
    <row r="27" spans="1:11" ht="14.25" customHeight="1">
      <c r="A27" s="35" t="str">
        <f t="shared" si="0"/>
        <v xml:space="preserve"> </v>
      </c>
      <c r="B27" s="7"/>
      <c r="D27" s="85"/>
      <c r="E27" s="86"/>
      <c r="G27" s="16"/>
    </row>
    <row r="28" spans="1:11" ht="102.6">
      <c r="A28" s="35" t="str">
        <f t="shared" ref="A28" si="1">IF(OR(B28="",B28= " ")," ",$A$3)</f>
        <v>05.</v>
      </c>
      <c r="B28" s="7">
        <f>IF(AND(D28&gt;0,NOT(D28=" "),NOT(D27&gt;0)),1+(COUNTIF($B$3:B27,"&gt;0"))," ")</f>
        <v>2</v>
      </c>
      <c r="D28" s="89" t="s">
        <v>181</v>
      </c>
      <c r="E28" s="86"/>
      <c r="G28" s="16"/>
    </row>
    <row r="29" spans="1:11" ht="25.5" customHeight="1">
      <c r="A29" s="35"/>
      <c r="B29" s="7"/>
      <c r="D29" s="89" t="s">
        <v>217</v>
      </c>
      <c r="E29" s="86"/>
      <c r="G29" s="16"/>
    </row>
    <row r="30" spans="1:11" ht="25.5" customHeight="1">
      <c r="A30" s="35"/>
      <c r="B30" s="7"/>
      <c r="D30" s="89" t="s">
        <v>47</v>
      </c>
      <c r="E30" s="86"/>
      <c r="G30" s="16"/>
    </row>
    <row r="31" spans="1:11" ht="26.25" customHeight="1">
      <c r="A31" s="35"/>
      <c r="B31" s="79"/>
      <c r="D31" s="85" t="s">
        <v>46</v>
      </c>
      <c r="E31" s="86"/>
      <c r="G31" s="16"/>
    </row>
    <row r="32" spans="1:11" ht="17.25" customHeight="1">
      <c r="A32" s="35"/>
      <c r="B32" s="79"/>
      <c r="D32" s="85" t="s">
        <v>103</v>
      </c>
      <c r="E32" s="91" t="s">
        <v>76</v>
      </c>
      <c r="F32" s="178">
        <v>4.7</v>
      </c>
      <c r="G32" s="16"/>
      <c r="K32" s="41">
        <f>F32*J32</f>
        <v>0</v>
      </c>
    </row>
    <row r="33" spans="1:11" ht="15.75" customHeight="1">
      <c r="A33" s="35"/>
      <c r="B33" s="79"/>
      <c r="C33" s="92"/>
      <c r="D33" s="90"/>
      <c r="E33" s="93"/>
      <c r="F33" s="179"/>
      <c r="G33" s="16"/>
    </row>
    <row r="34" spans="1:11" ht="15.75" customHeight="1">
      <c r="A34" s="35"/>
      <c r="B34" s="79"/>
      <c r="C34" s="92"/>
      <c r="D34" s="90"/>
      <c r="E34" s="93"/>
      <c r="F34" s="179"/>
      <c r="G34" s="16"/>
    </row>
    <row r="35" spans="1:11" ht="91.2">
      <c r="A35" s="35" t="str">
        <f>IF(OR(B35="",B35= " ")," ",$A$3)</f>
        <v>05.</v>
      </c>
      <c r="B35" s="7">
        <f>IF(AND(D35&gt;0,NOT(D35=" "),NOT(D33&gt;0)),1+(COUNTIF($B$3:B33,"&gt;0"))," ")</f>
        <v>3</v>
      </c>
      <c r="D35" s="89" t="s">
        <v>139</v>
      </c>
      <c r="E35" s="86" t="s">
        <v>76</v>
      </c>
      <c r="F35" s="180">
        <v>1.2</v>
      </c>
      <c r="G35" s="170"/>
      <c r="H35" s="66"/>
      <c r="I35" s="66"/>
      <c r="J35" s="66"/>
      <c r="K35" s="146">
        <f>F35*J35</f>
        <v>0</v>
      </c>
    </row>
    <row r="36" spans="1:11" ht="14.25" customHeight="1">
      <c r="A36" s="35"/>
      <c r="B36" s="79"/>
      <c r="D36" s="85"/>
      <c r="E36" s="86"/>
      <c r="G36" s="16"/>
    </row>
    <row r="37" spans="1:11" ht="14.25" customHeight="1">
      <c r="A37" s="35"/>
      <c r="B37" s="79"/>
      <c r="D37" s="85"/>
      <c r="E37" s="86"/>
      <c r="G37" s="16"/>
    </row>
    <row r="38" spans="1:11" ht="79.8">
      <c r="A38" s="35" t="str">
        <f>IF(OR(B38="",B38= " ")," ",$A$3)</f>
        <v>05.</v>
      </c>
      <c r="B38" s="7">
        <f>IF(AND(D38&gt;0,NOT(D38=" "),NOT(D36&gt;0)),1+(COUNTIF($B$3:B36,"&gt;0"))," ")</f>
        <v>4</v>
      </c>
      <c r="D38" s="233" t="s">
        <v>191</v>
      </c>
      <c r="E38" s="86"/>
      <c r="G38" s="16"/>
    </row>
    <row r="39" spans="1:11" ht="22.8">
      <c r="A39" s="35"/>
      <c r="B39" s="7"/>
      <c r="D39" s="233" t="s">
        <v>217</v>
      </c>
      <c r="E39" s="86"/>
      <c r="G39" s="16"/>
    </row>
    <row r="40" spans="1:11">
      <c r="A40" s="35"/>
      <c r="B40" s="7"/>
      <c r="D40" s="233" t="s">
        <v>161</v>
      </c>
      <c r="E40" s="86"/>
      <c r="G40" s="16"/>
    </row>
    <row r="41" spans="1:11" ht="14.25" customHeight="1">
      <c r="A41" s="35"/>
      <c r="B41" s="79"/>
      <c r="D41" s="234" t="s">
        <v>28</v>
      </c>
      <c r="E41" s="86" t="s">
        <v>76</v>
      </c>
      <c r="F41" s="177">
        <v>64.099999999999994</v>
      </c>
      <c r="G41" s="16"/>
      <c r="K41" s="41">
        <f>F41*J41</f>
        <v>0</v>
      </c>
    </row>
    <row r="42" spans="1:11">
      <c r="A42" s="35"/>
      <c r="B42" s="79"/>
      <c r="D42" s="85"/>
      <c r="E42" s="86"/>
      <c r="G42" s="16"/>
      <c r="I42" s="17"/>
    </row>
    <row r="43" spans="1:11">
      <c r="A43" s="35"/>
      <c r="B43" s="79"/>
      <c r="D43" s="85"/>
      <c r="E43" s="86"/>
      <c r="G43" s="16"/>
      <c r="I43" s="17"/>
    </row>
    <row r="44" spans="1:11" ht="18" customHeight="1">
      <c r="A44" s="35" t="str">
        <f>IF(OR(B44="",B44= " ")," ",$A$3)</f>
        <v>05.</v>
      </c>
      <c r="B44" s="7">
        <f>IF(AND(D44&gt;0,NOT(D44=" "),NOT(D42&gt;0)),1+(COUNTIF($B$3:B42,"&gt;0"))," ")</f>
        <v>5</v>
      </c>
      <c r="D44" s="89" t="s">
        <v>29</v>
      </c>
      <c r="E44" s="86"/>
      <c r="G44" s="16"/>
      <c r="I44" s="17"/>
    </row>
    <row r="45" spans="1:11">
      <c r="A45" s="35"/>
      <c r="B45" s="79"/>
      <c r="D45" s="85" t="s">
        <v>162</v>
      </c>
      <c r="E45" s="86" t="s">
        <v>78</v>
      </c>
      <c r="F45" s="177">
        <v>3</v>
      </c>
      <c r="G45" s="16"/>
      <c r="I45" s="17"/>
      <c r="K45" s="41">
        <f>F45*J45</f>
        <v>0</v>
      </c>
    </row>
    <row r="46" spans="1:11">
      <c r="A46" s="35"/>
      <c r="B46" s="79"/>
      <c r="D46" s="85"/>
      <c r="G46" s="16"/>
      <c r="I46" s="17"/>
    </row>
    <row r="47" spans="1:11">
      <c r="A47" s="35"/>
      <c r="B47" s="79"/>
      <c r="D47" s="85"/>
      <c r="E47" s="86"/>
      <c r="G47" s="16"/>
      <c r="I47" s="17"/>
    </row>
    <row r="48" spans="1:11" ht="51.75" customHeight="1">
      <c r="A48" s="35" t="str">
        <f>IF(OR(B48="",B48= " ")," ",$A$3)</f>
        <v>05.</v>
      </c>
      <c r="B48" s="7">
        <f>IF(AND(D48&gt;0,NOT(D48=" "),NOT(D46&gt;0)),1+(COUNTIF($B$3:B46,"&gt;0"))," ")</f>
        <v>6</v>
      </c>
      <c r="D48" s="89" t="s">
        <v>30</v>
      </c>
      <c r="E48" s="86" t="s">
        <v>80</v>
      </c>
      <c r="F48" s="177">
        <v>1</v>
      </c>
      <c r="G48" s="16"/>
      <c r="I48" s="17"/>
      <c r="K48" s="41">
        <f>F48*J48</f>
        <v>0</v>
      </c>
    </row>
    <row r="49" spans="1:14" ht="12.75" customHeight="1">
      <c r="A49" s="35"/>
      <c r="B49" s="7"/>
      <c r="D49" s="89"/>
      <c r="E49" s="86"/>
      <c r="G49" s="16"/>
      <c r="I49" s="17"/>
    </row>
    <row r="50" spans="1:14" ht="12.6" thickBot="1">
      <c r="A50" s="35"/>
      <c r="B50" s="7"/>
      <c r="D50" s="67"/>
    </row>
    <row r="51" spans="1:14" s="25" customFormat="1">
      <c r="A51" s="68" t="str">
        <f>$A$3</f>
        <v>05.</v>
      </c>
      <c r="B51" s="69"/>
      <c r="C51" s="59"/>
      <c r="D51" s="31" t="s">
        <v>64</v>
      </c>
      <c r="E51" s="59"/>
      <c r="F51" s="181"/>
      <c r="G51" s="59"/>
      <c r="H51" s="59"/>
      <c r="I51" s="55">
        <f>SUM(I42:I50)</f>
        <v>0</v>
      </c>
      <c r="J51" s="59"/>
      <c r="K51" s="43">
        <f>SUM(K20:K48)</f>
        <v>0</v>
      </c>
      <c r="L51" s="1"/>
      <c r="M51" s="1"/>
      <c r="N51" s="1"/>
    </row>
    <row r="52" spans="1:14">
      <c r="A52" s="35" t="str">
        <f t="shared" ref="A52:A56" si="2">IF(OR(B52="",B52= " ")," ",$A$3)</f>
        <v xml:space="preserve"> </v>
      </c>
      <c r="B52" s="7" t="str">
        <f>IF(AND(D52&gt;0,NOT(D52=" "),NOT(D51&gt;0)),1+(COUNTIF($B$3:B51,"&gt;0"))," ")</f>
        <v xml:space="preserve"> </v>
      </c>
      <c r="L52" s="25"/>
      <c r="M52" s="25"/>
      <c r="N52" s="25"/>
    </row>
    <row r="53" spans="1:14">
      <c r="A53" s="35" t="str">
        <f t="shared" si="2"/>
        <v xml:space="preserve"> </v>
      </c>
      <c r="B53" s="7" t="str">
        <f>IF(AND(D53&gt;0,NOT(D53=" "),NOT(D52&gt;0)),1+(COUNTIF($B$3:B52,"&gt;0"))," ")</f>
        <v xml:space="preserve"> </v>
      </c>
    </row>
    <row r="54" spans="1:14">
      <c r="A54" s="35" t="str">
        <f t="shared" si="2"/>
        <v xml:space="preserve"> </v>
      </c>
      <c r="B54" s="7" t="str">
        <f>IF(AND(D54&gt;0,NOT(D54=" "),NOT(D53&gt;0)),1+(COUNTIF($B$3:B53,"&gt;0"))," ")</f>
        <v xml:space="preserve"> </v>
      </c>
    </row>
    <row r="55" spans="1:14">
      <c r="A55" s="35" t="str">
        <f t="shared" si="2"/>
        <v xml:space="preserve"> </v>
      </c>
      <c r="B55" s="7" t="str">
        <f>IF(AND(D55&gt;0,NOT(D55=" "),NOT(D54&gt;0)),1+(COUNTIF($B$3:B54,"&gt;0"))," ")</f>
        <v xml:space="preserve"> </v>
      </c>
    </row>
    <row r="56" spans="1:14" ht="8.25" customHeight="1">
      <c r="A56" s="35" t="str">
        <f t="shared" si="2"/>
        <v xml:space="preserve"> </v>
      </c>
      <c r="B56" s="7" t="str">
        <f>IF(AND(D56&gt;0,NOT(D56=" "),NOT(D55&gt;0)),1+(COUNTIF($B$3:B55,"&gt;0"))," ")</f>
        <v xml:space="preserve"> </v>
      </c>
    </row>
    <row r="57" spans="1:14" ht="15">
      <c r="A57"/>
      <c r="B57"/>
      <c r="C57"/>
      <c r="D57"/>
      <c r="E57"/>
      <c r="F57"/>
      <c r="G57"/>
      <c r="H57"/>
      <c r="I57"/>
      <c r="J57"/>
      <c r="K57"/>
    </row>
    <row r="58" spans="1:14" ht="15">
      <c r="A58"/>
      <c r="B58"/>
      <c r="C58"/>
      <c r="D58"/>
      <c r="E58"/>
      <c r="F58"/>
      <c r="G58"/>
      <c r="H58"/>
      <c r="I58"/>
      <c r="J58"/>
      <c r="K58"/>
    </row>
    <row r="59" spans="1:14" ht="15">
      <c r="A59"/>
      <c r="B59"/>
      <c r="C59"/>
      <c r="D59"/>
      <c r="E59"/>
      <c r="F59"/>
      <c r="G59"/>
      <c r="H59"/>
      <c r="I59"/>
      <c r="J59"/>
      <c r="K59"/>
    </row>
    <row r="60" spans="1:14" ht="15">
      <c r="A60"/>
      <c r="B60"/>
      <c r="C60"/>
      <c r="D60"/>
      <c r="E60"/>
      <c r="F60"/>
      <c r="G60"/>
      <c r="H60"/>
      <c r="I60"/>
      <c r="J60"/>
      <c r="K60"/>
    </row>
    <row r="61" spans="1:14" ht="15">
      <c r="A61"/>
      <c r="B61"/>
      <c r="C61"/>
      <c r="D61"/>
      <c r="E61"/>
      <c r="F61"/>
      <c r="G61"/>
      <c r="H61"/>
      <c r="I61"/>
      <c r="J61"/>
      <c r="K61"/>
    </row>
    <row r="62" spans="1:14" ht="15">
      <c r="A62"/>
      <c r="B62"/>
      <c r="C62"/>
      <c r="D62"/>
      <c r="E62"/>
      <c r="F62"/>
      <c r="G62"/>
      <c r="H62"/>
      <c r="I62"/>
      <c r="J62"/>
      <c r="K62"/>
    </row>
    <row r="63" spans="1:14" ht="15">
      <c r="A63"/>
      <c r="B63"/>
      <c r="C63"/>
      <c r="D63"/>
      <c r="E63"/>
      <c r="F63"/>
      <c r="G63"/>
      <c r="H63"/>
      <c r="I63"/>
      <c r="J63"/>
      <c r="K63"/>
    </row>
    <row r="64" spans="1:14" ht="15">
      <c r="A64"/>
      <c r="B64"/>
      <c r="C64"/>
      <c r="D64"/>
      <c r="E64"/>
      <c r="F64"/>
      <c r="G64"/>
      <c r="H64"/>
      <c r="I64"/>
      <c r="J64"/>
      <c r="K64"/>
    </row>
    <row r="65" spans="1:11" ht="15">
      <c r="A65"/>
      <c r="B65"/>
      <c r="C65"/>
      <c r="D65"/>
      <c r="E65"/>
      <c r="F65"/>
      <c r="G65"/>
      <c r="H65"/>
      <c r="I65"/>
      <c r="J65"/>
      <c r="K65"/>
    </row>
    <row r="66" spans="1:11" ht="11.25" customHeight="1">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38.25" customHeight="1">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57.75" customHeight="1"/>
    <row r="118" spans="1:11" ht="30" customHeight="1"/>
  </sheetData>
  <phoneticPr fontId="0" type="noConversion"/>
  <pageMargins left="0.94488188976377963" right="0.55118110236220474" top="1.0236220472440944" bottom="0.78740157480314965" header="0.43307086614173229" footer="0.51181102362204722"/>
  <pageSetup paperSize="9" scale="98" orientation="portrait" r:id="rId1"/>
  <headerFooter alignWithMargins="0">
    <oddHeader>&amp;L&amp;9Ured ovlaštene arhitektice Zrinka Salopek Debelić
Investitor: Pučko otvoreno učilište Rab, Bobotine 1/A, Rab 
Građevina: Unutrašnje uređenje poslovnog prostora u prizemlju zgrade</oddHeader>
    <oddFooter>&amp;L&amp;10 5. GIPSKARTONSKI RADOVI&amp;R&amp;"Arial,Regular"&amp;10Str. &amp;P/&amp;N</oddFooter>
  </headerFooter>
  <rowBreaks count="1" manualBreakCount="1">
    <brk id="27"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73"/>
  <sheetViews>
    <sheetView topLeftCell="A31" zoomScaleNormal="100" zoomScaleSheetLayoutView="100" workbookViewId="0">
      <selection activeCell="L43" sqref="L43"/>
    </sheetView>
  </sheetViews>
  <sheetFormatPr defaultColWidth="8.81640625" defaultRowHeight="13.2"/>
  <cols>
    <col min="1" max="1" width="4.54296875" style="94" customWidth="1"/>
    <col min="2" max="2" width="2.81640625" style="18" customWidth="1"/>
    <col min="3" max="3" width="1.90625" style="18" customWidth="1"/>
    <col min="4" max="4" width="43.1796875" style="18" customWidth="1"/>
    <col min="5" max="5" width="4.54296875" style="18" customWidth="1"/>
    <col min="6" max="6" width="9.36328125" style="95" customWidth="1"/>
    <col min="7" max="7" width="7.36328125" style="95" hidden="1" customWidth="1"/>
    <col min="8" max="8" width="9.08984375" style="95" hidden="1" customWidth="1"/>
    <col min="9" max="9" width="9.08984375" style="18" customWidth="1"/>
    <col min="10" max="10" width="9.08984375" style="95" hidden="1" customWidth="1"/>
    <col min="11" max="11" width="9.08984375" style="18" hidden="1" customWidth="1"/>
    <col min="12" max="12" width="8.6328125" style="137" customWidth="1"/>
    <col min="13" max="18" width="8.81640625" style="18" customWidth="1"/>
    <col min="19" max="16384" width="8.81640625" style="18"/>
  </cols>
  <sheetData>
    <row r="1" spans="1:20">
      <c r="A1" s="257"/>
      <c r="B1" s="99"/>
      <c r="C1" s="99"/>
      <c r="D1" s="258"/>
      <c r="E1" s="259"/>
      <c r="F1" s="96"/>
      <c r="G1" s="96"/>
      <c r="H1" s="96"/>
      <c r="I1" s="99"/>
      <c r="J1" s="259"/>
      <c r="K1" s="99"/>
      <c r="L1" s="139"/>
      <c r="M1" s="97"/>
      <c r="N1" s="98"/>
      <c r="O1" s="98"/>
    </row>
    <row r="2" spans="1:20">
      <c r="A2" s="260"/>
      <c r="B2" s="261"/>
      <c r="C2" s="261"/>
      <c r="D2" s="261"/>
      <c r="E2" s="261"/>
      <c r="F2" s="261"/>
      <c r="G2" s="261"/>
      <c r="H2" s="261"/>
      <c r="I2" s="261"/>
      <c r="J2" s="261"/>
      <c r="K2" s="261"/>
      <c r="L2" s="138"/>
      <c r="M2" s="99"/>
      <c r="N2" s="100"/>
      <c r="O2" s="100"/>
      <c r="P2" s="99"/>
      <c r="Q2" s="99"/>
      <c r="R2" s="99"/>
      <c r="S2" s="99"/>
      <c r="T2" s="99"/>
    </row>
    <row r="3" spans="1:20">
      <c r="A3" s="262" t="s">
        <v>79</v>
      </c>
      <c r="B3" s="263"/>
      <c r="C3" s="263"/>
      <c r="D3" s="264" t="s">
        <v>6</v>
      </c>
      <c r="E3" s="265"/>
      <c r="F3" s="261"/>
      <c r="G3" s="261"/>
      <c r="H3" s="261"/>
      <c r="I3" s="261"/>
      <c r="J3" s="261"/>
      <c r="K3" s="261"/>
      <c r="L3" s="138"/>
      <c r="M3" s="99"/>
      <c r="N3" s="100"/>
      <c r="O3" s="100"/>
      <c r="P3" s="99"/>
      <c r="Q3" s="99"/>
      <c r="R3" s="99"/>
      <c r="S3" s="99"/>
      <c r="T3" s="99"/>
    </row>
    <row r="4" spans="1:20" ht="15">
      <c r="A4" s="266"/>
      <c r="B4" s="267"/>
      <c r="C4" s="267"/>
      <c r="D4" s="268"/>
      <c r="E4" s="269"/>
      <c r="F4" s="267"/>
      <c r="G4" s="267"/>
      <c r="H4" s="267"/>
      <c r="I4" s="267"/>
      <c r="J4" s="267"/>
      <c r="K4" s="267"/>
      <c r="L4" s="139"/>
      <c r="M4" s="100"/>
      <c r="N4" s="100"/>
      <c r="O4" s="99"/>
      <c r="P4" s="99"/>
      <c r="Q4" s="99"/>
      <c r="R4" s="99"/>
      <c r="S4" s="99"/>
      <c r="T4" s="99"/>
    </row>
    <row r="5" spans="1:20" ht="24">
      <c r="A5" s="111"/>
      <c r="B5" s="112"/>
      <c r="C5" s="113"/>
      <c r="D5" s="217" t="s">
        <v>104</v>
      </c>
      <c r="E5" s="114"/>
      <c r="F5" s="115"/>
      <c r="G5" s="113"/>
      <c r="H5" s="116"/>
      <c r="I5" s="102"/>
      <c r="J5" s="102"/>
      <c r="K5" s="102"/>
      <c r="L5" s="139"/>
      <c r="M5" s="100"/>
      <c r="N5" s="100"/>
      <c r="O5" s="99"/>
      <c r="P5" s="99"/>
      <c r="Q5" s="99"/>
      <c r="R5" s="99"/>
      <c r="S5" s="99"/>
      <c r="T5" s="99"/>
    </row>
    <row r="6" spans="1:20" ht="15">
      <c r="A6" s="111"/>
      <c r="B6" s="112"/>
      <c r="C6" s="113"/>
      <c r="D6" s="217"/>
      <c r="E6" s="114"/>
      <c r="F6" s="115"/>
      <c r="G6" s="113"/>
      <c r="H6" s="116"/>
      <c r="I6" s="102"/>
      <c r="J6" s="102"/>
      <c r="K6" s="102"/>
      <c r="L6" s="139"/>
      <c r="M6" s="100"/>
      <c r="N6" s="100"/>
      <c r="O6" s="99"/>
      <c r="P6" s="99"/>
      <c r="Q6" s="99"/>
      <c r="R6" s="99"/>
      <c r="S6" s="99"/>
      <c r="T6" s="99"/>
    </row>
    <row r="7" spans="1:20" ht="24">
      <c r="A7" s="111"/>
      <c r="B7" s="112"/>
      <c r="C7" s="113"/>
      <c r="D7" s="218" t="s">
        <v>105</v>
      </c>
      <c r="E7" s="114"/>
      <c r="F7" s="115"/>
      <c r="G7" s="113"/>
      <c r="H7" s="116"/>
      <c r="I7" s="102"/>
      <c r="J7" s="102"/>
      <c r="K7" s="102"/>
      <c r="L7" s="139"/>
      <c r="M7" s="100"/>
      <c r="N7" s="100"/>
      <c r="O7" s="99"/>
      <c r="P7" s="99"/>
      <c r="Q7" s="99"/>
      <c r="R7" s="99"/>
      <c r="S7" s="99"/>
      <c r="T7" s="99"/>
    </row>
    <row r="8" spans="1:20" ht="15">
      <c r="A8" s="111"/>
      <c r="B8" s="112"/>
      <c r="C8" s="113"/>
      <c r="D8" s="218"/>
      <c r="E8" s="114"/>
      <c r="F8" s="115"/>
      <c r="G8" s="113"/>
      <c r="H8" s="116"/>
      <c r="I8" s="102"/>
      <c r="J8" s="102"/>
      <c r="K8" s="102"/>
      <c r="L8" s="139"/>
      <c r="M8" s="100"/>
      <c r="N8" s="100"/>
      <c r="O8" s="99"/>
      <c r="P8" s="99"/>
      <c r="Q8" s="99"/>
      <c r="R8" s="99"/>
      <c r="S8" s="99"/>
      <c r="T8" s="99"/>
    </row>
    <row r="9" spans="1:20" ht="22.8">
      <c r="A9" s="111"/>
      <c r="B9" s="112"/>
      <c r="C9" s="113"/>
      <c r="D9" s="107" t="s">
        <v>144</v>
      </c>
      <c r="E9" s="114"/>
      <c r="F9" s="115"/>
      <c r="G9" s="113"/>
      <c r="H9" s="116"/>
      <c r="I9" s="102"/>
      <c r="J9" s="18"/>
      <c r="L9" s="139"/>
      <c r="M9" s="99"/>
      <c r="N9" s="99"/>
      <c r="O9" s="99"/>
      <c r="P9" s="99"/>
      <c r="Q9" s="99"/>
      <c r="R9" s="99"/>
      <c r="S9" s="99"/>
      <c r="T9" s="99"/>
    </row>
    <row r="10" spans="1:20" ht="79.8">
      <c r="A10" s="111"/>
      <c r="B10" s="112"/>
      <c r="C10" s="113"/>
      <c r="D10" s="107" t="s">
        <v>146</v>
      </c>
      <c r="E10" s="114"/>
      <c r="F10" s="115"/>
      <c r="G10" s="113"/>
      <c r="H10" s="116"/>
      <c r="I10" s="102"/>
      <c r="J10" s="18"/>
      <c r="L10" s="139"/>
      <c r="M10" s="99"/>
      <c r="N10" s="99"/>
      <c r="O10" s="99"/>
      <c r="P10" s="99"/>
      <c r="Q10" s="99"/>
      <c r="R10" s="99"/>
      <c r="S10" s="99"/>
      <c r="T10" s="99"/>
    </row>
    <row r="11" spans="1:20" ht="34.200000000000003">
      <c r="A11" s="111"/>
      <c r="B11" s="112"/>
      <c r="C11" s="113"/>
      <c r="D11" s="108" t="s">
        <v>147</v>
      </c>
      <c r="E11" s="114"/>
      <c r="F11" s="115"/>
      <c r="G11" s="113"/>
      <c r="H11" s="116"/>
      <c r="I11" s="102"/>
      <c r="J11" s="18"/>
      <c r="L11" s="139"/>
      <c r="M11" s="99"/>
      <c r="N11" s="99"/>
      <c r="O11" s="99"/>
      <c r="P11" s="99"/>
      <c r="Q11" s="99"/>
      <c r="R11" s="99"/>
      <c r="S11" s="99"/>
      <c r="T11" s="99"/>
    </row>
    <row r="12" spans="1:20" ht="15">
      <c r="A12" s="111"/>
      <c r="B12" s="112"/>
      <c r="C12" s="113"/>
      <c r="D12" s="109"/>
      <c r="E12" s="114"/>
      <c r="F12" s="115"/>
      <c r="G12" s="113"/>
      <c r="H12" s="116"/>
      <c r="I12" s="102"/>
      <c r="J12" s="18"/>
      <c r="L12" s="139"/>
      <c r="M12" s="99"/>
      <c r="N12" s="99"/>
      <c r="O12" s="99"/>
      <c r="P12" s="99"/>
      <c r="Q12" s="99"/>
      <c r="R12" s="99"/>
      <c r="S12" s="99"/>
      <c r="T12" s="99"/>
    </row>
    <row r="13" spans="1:20" ht="15">
      <c r="A13" s="111"/>
      <c r="B13" s="112"/>
      <c r="C13" s="113"/>
      <c r="D13" s="110" t="s">
        <v>106</v>
      </c>
      <c r="E13" s="114"/>
      <c r="F13" s="115"/>
      <c r="G13" s="113"/>
      <c r="H13" s="116"/>
      <c r="I13" s="102"/>
      <c r="J13" s="18"/>
      <c r="L13" s="139"/>
      <c r="M13" s="99"/>
      <c r="N13" s="99"/>
      <c r="O13" s="99"/>
      <c r="P13" s="99"/>
      <c r="Q13" s="99"/>
      <c r="R13" s="99"/>
      <c r="S13" s="99"/>
      <c r="T13" s="99"/>
    </row>
    <row r="14" spans="1:20" ht="15">
      <c r="A14" s="111"/>
      <c r="B14" s="112"/>
      <c r="C14" s="113"/>
      <c r="D14" s="109" t="s">
        <v>107</v>
      </c>
      <c r="E14" s="114"/>
      <c r="F14" s="115"/>
      <c r="G14" s="113"/>
      <c r="H14" s="116"/>
      <c r="I14" s="102"/>
      <c r="J14" s="18"/>
      <c r="L14" s="139"/>
      <c r="M14" s="99"/>
      <c r="N14" s="99"/>
      <c r="O14" s="99"/>
      <c r="P14" s="99"/>
      <c r="Q14" s="99"/>
      <c r="R14" s="99"/>
      <c r="S14" s="99"/>
      <c r="T14" s="99"/>
    </row>
    <row r="15" spans="1:20" ht="15">
      <c r="A15" s="111"/>
      <c r="B15" s="112"/>
      <c r="C15" s="113"/>
      <c r="D15" s="109" t="s">
        <v>108</v>
      </c>
      <c r="E15" s="114"/>
      <c r="F15" s="115"/>
      <c r="G15" s="113"/>
      <c r="H15" s="116"/>
      <c r="I15" s="102"/>
      <c r="J15" s="18"/>
      <c r="L15" s="139"/>
      <c r="M15" s="99"/>
      <c r="N15" s="99"/>
      <c r="O15" s="99"/>
      <c r="P15" s="99"/>
      <c r="Q15" s="99"/>
      <c r="R15" s="99"/>
      <c r="S15" s="99"/>
      <c r="T15" s="99"/>
    </row>
    <row r="16" spans="1:20" ht="15">
      <c r="A16" s="111"/>
      <c r="B16" s="112"/>
      <c r="C16" s="113"/>
      <c r="D16" s="109" t="s">
        <v>109</v>
      </c>
      <c r="E16" s="114"/>
      <c r="F16" s="115"/>
      <c r="G16" s="113"/>
      <c r="H16" s="116"/>
      <c r="I16" s="102"/>
      <c r="J16" s="18"/>
      <c r="L16" s="139"/>
      <c r="M16" s="99"/>
      <c r="N16" s="99"/>
      <c r="O16" s="99"/>
      <c r="P16" s="99"/>
      <c r="Q16" s="99"/>
      <c r="R16" s="99"/>
      <c r="S16" s="99"/>
      <c r="T16" s="99"/>
    </row>
    <row r="17" spans="1:20" ht="15">
      <c r="A17" s="111"/>
      <c r="B17" s="112"/>
      <c r="C17" s="113"/>
      <c r="D17" s="109" t="s">
        <v>110</v>
      </c>
      <c r="E17" s="114"/>
      <c r="F17" s="115"/>
      <c r="G17" s="113"/>
      <c r="H17" s="116"/>
      <c r="I17" s="102"/>
      <c r="J17" s="18"/>
      <c r="L17" s="139"/>
      <c r="M17" s="99"/>
      <c r="N17" s="99"/>
      <c r="O17" s="99"/>
      <c r="P17" s="99"/>
      <c r="Q17" s="99"/>
      <c r="R17" s="99"/>
      <c r="S17" s="99"/>
      <c r="T17" s="99"/>
    </row>
    <row r="18" spans="1:20" ht="15">
      <c r="A18" s="111"/>
      <c r="B18" s="112"/>
      <c r="C18" s="113"/>
      <c r="D18" s="109" t="s">
        <v>111</v>
      </c>
      <c r="E18" s="114"/>
      <c r="F18" s="115"/>
      <c r="G18" s="113"/>
      <c r="H18" s="116"/>
      <c r="I18" s="102"/>
      <c r="J18" s="18"/>
      <c r="L18" s="139"/>
      <c r="M18" s="99"/>
      <c r="N18" s="99"/>
      <c r="O18" s="99"/>
      <c r="P18" s="99"/>
      <c r="Q18" s="99"/>
      <c r="R18" s="99"/>
      <c r="S18" s="99"/>
      <c r="T18" s="99"/>
    </row>
    <row r="19" spans="1:20" ht="15">
      <c r="A19" s="111"/>
      <c r="B19" s="112"/>
      <c r="C19" s="113"/>
      <c r="D19" s="109" t="s">
        <v>112</v>
      </c>
      <c r="E19" s="114"/>
      <c r="F19" s="115"/>
      <c r="G19" s="113"/>
      <c r="H19" s="116"/>
      <c r="I19" s="102"/>
      <c r="J19" s="18"/>
      <c r="L19" s="139"/>
      <c r="M19" s="99"/>
      <c r="N19" s="99"/>
      <c r="O19" s="99"/>
      <c r="P19" s="99"/>
      <c r="Q19" s="99"/>
      <c r="R19" s="99"/>
      <c r="S19" s="99"/>
      <c r="T19" s="99"/>
    </row>
    <row r="20" spans="1:20" ht="22.8">
      <c r="A20" s="111"/>
      <c r="B20" s="112"/>
      <c r="C20" s="113"/>
      <c r="D20" s="109" t="s">
        <v>113</v>
      </c>
      <c r="E20" s="114"/>
      <c r="F20" s="115"/>
      <c r="G20" s="113"/>
      <c r="H20" s="116"/>
      <c r="I20" s="102"/>
      <c r="J20" s="18"/>
      <c r="L20" s="139"/>
      <c r="M20" s="99"/>
      <c r="N20" s="99"/>
      <c r="O20" s="99"/>
      <c r="P20" s="99"/>
      <c r="Q20" s="99"/>
      <c r="R20" s="99"/>
      <c r="S20" s="99"/>
      <c r="T20" s="99"/>
    </row>
    <row r="21" spans="1:20" ht="15">
      <c r="A21" s="111"/>
      <c r="B21" s="112"/>
      <c r="C21" s="113"/>
      <c r="D21" s="109" t="s">
        <v>114</v>
      </c>
      <c r="E21" s="114"/>
      <c r="F21" s="115"/>
      <c r="G21" s="113"/>
      <c r="H21" s="116"/>
      <c r="I21" s="102"/>
      <c r="J21" s="18"/>
      <c r="L21" s="139"/>
      <c r="M21" s="99"/>
      <c r="N21" s="99"/>
      <c r="O21" s="99"/>
      <c r="P21" s="99"/>
      <c r="Q21" s="99"/>
      <c r="R21" s="99"/>
      <c r="S21" s="99"/>
      <c r="T21" s="99"/>
    </row>
    <row r="22" spans="1:20" ht="15">
      <c r="A22" s="111"/>
      <c r="B22" s="112"/>
      <c r="C22" s="113"/>
      <c r="D22" s="109" t="s">
        <v>115</v>
      </c>
      <c r="E22" s="114"/>
      <c r="F22" s="115"/>
      <c r="G22" s="113"/>
      <c r="H22" s="116"/>
      <c r="I22" s="102"/>
      <c r="J22" s="18"/>
      <c r="L22" s="139"/>
      <c r="M22" s="99"/>
      <c r="N22" s="99"/>
      <c r="O22" s="99"/>
      <c r="P22" s="99"/>
      <c r="Q22" s="99"/>
      <c r="R22" s="99"/>
      <c r="S22" s="99"/>
      <c r="T22" s="99"/>
    </row>
    <row r="23" spans="1:20" ht="15">
      <c r="A23" s="111"/>
      <c r="B23" s="112"/>
      <c r="C23" s="113"/>
      <c r="D23" s="109" t="s">
        <v>116</v>
      </c>
      <c r="E23" s="114"/>
      <c r="F23" s="115"/>
      <c r="G23" s="113"/>
      <c r="H23" s="116"/>
      <c r="I23" s="102"/>
      <c r="J23" s="18"/>
      <c r="L23" s="139"/>
      <c r="M23" s="99"/>
      <c r="N23" s="99"/>
      <c r="O23" s="99"/>
      <c r="P23" s="99"/>
      <c r="Q23" s="99"/>
      <c r="R23" s="99"/>
      <c r="S23" s="99"/>
      <c r="T23" s="99"/>
    </row>
    <row r="24" spans="1:20" ht="15">
      <c r="A24" s="111"/>
      <c r="B24" s="112"/>
      <c r="C24" s="113"/>
      <c r="D24" s="109" t="s">
        <v>117</v>
      </c>
      <c r="E24" s="114"/>
      <c r="F24" s="115"/>
      <c r="G24" s="113"/>
      <c r="H24" s="116"/>
      <c r="I24" s="102"/>
      <c r="J24" s="18"/>
      <c r="L24" s="139"/>
      <c r="M24" s="99"/>
      <c r="N24" s="99"/>
      <c r="O24" s="99"/>
      <c r="P24" s="99"/>
      <c r="Q24" s="99"/>
      <c r="R24" s="99"/>
      <c r="S24" s="99"/>
      <c r="T24" s="99"/>
    </row>
    <row r="25" spans="1:20" ht="22.8">
      <c r="A25" s="111"/>
      <c r="B25" s="112"/>
      <c r="C25" s="113"/>
      <c r="D25" s="109" t="s">
        <v>118</v>
      </c>
      <c r="E25" s="114"/>
      <c r="F25" s="115"/>
      <c r="G25" s="113"/>
      <c r="H25" s="116"/>
      <c r="I25" s="102"/>
      <c r="J25" s="18"/>
      <c r="L25" s="139"/>
      <c r="M25" s="99"/>
      <c r="N25" s="99"/>
      <c r="O25" s="99"/>
      <c r="P25" s="99"/>
      <c r="Q25" s="99"/>
      <c r="R25" s="99"/>
      <c r="S25" s="99"/>
      <c r="T25" s="99"/>
    </row>
    <row r="26" spans="1:20" ht="57">
      <c r="A26" s="111"/>
      <c r="B26" s="112"/>
      <c r="C26" s="113"/>
      <c r="D26" s="108" t="s">
        <v>145</v>
      </c>
      <c r="E26" s="114"/>
      <c r="F26" s="115"/>
      <c r="G26" s="113"/>
      <c r="H26" s="116"/>
      <c r="I26" s="102"/>
      <c r="J26" s="18"/>
      <c r="L26" s="139"/>
      <c r="M26" s="99"/>
      <c r="N26" s="99"/>
      <c r="O26" s="99"/>
      <c r="P26" s="99"/>
      <c r="Q26" s="99"/>
      <c r="R26" s="99"/>
      <c r="S26" s="99"/>
      <c r="T26" s="99"/>
    </row>
    <row r="27" spans="1:20">
      <c r="A27" s="35" t="str">
        <f t="shared" ref="A27:A32" si="0">IF(OR(B27="",B27= " ")," ",$A$3)</f>
        <v xml:space="preserve"> </v>
      </c>
      <c r="B27" s="7" t="str">
        <f>IF(AND(D27&gt;0,NOT(D27=" "),NOT(D32&gt;0)),1+(COUNTIF($B$3:B26,"&gt;0"))," ")</f>
        <v xml:space="preserve"> </v>
      </c>
      <c r="C27" s="1"/>
      <c r="D27" s="15"/>
      <c r="G27" s="18"/>
      <c r="H27" s="18"/>
      <c r="I27" s="102"/>
      <c r="J27" s="18"/>
      <c r="L27" s="139"/>
      <c r="M27" s="99"/>
      <c r="N27" s="99"/>
      <c r="O27" s="99"/>
      <c r="P27" s="99"/>
      <c r="Q27" s="99"/>
      <c r="R27" s="99"/>
      <c r="S27" s="99"/>
      <c r="T27" s="99"/>
    </row>
    <row r="28" spans="1:20">
      <c r="A28" s="35"/>
      <c r="B28" s="7"/>
      <c r="C28" s="1"/>
      <c r="D28" s="15"/>
      <c r="G28" s="18"/>
      <c r="H28" s="18"/>
      <c r="I28" s="102"/>
      <c r="J28" s="18"/>
      <c r="L28" s="139"/>
      <c r="M28" s="99"/>
      <c r="N28" s="99"/>
      <c r="O28" s="99"/>
      <c r="P28" s="99"/>
      <c r="Q28" s="99"/>
      <c r="R28" s="99"/>
      <c r="S28" s="99"/>
      <c r="T28" s="99"/>
    </row>
    <row r="29" spans="1:20" ht="68.400000000000006">
      <c r="A29" s="35" t="str">
        <f>IF(OR(B29="",B29= " ")," ",$A$3)</f>
        <v>06.</v>
      </c>
      <c r="B29" s="7">
        <f>IF(AND(D30&gt;0,NOT(D30=" "),NOT(D28&gt;0)),1+(COUNTIF($B$3:B28,"&gt;0"))," ")</f>
        <v>1</v>
      </c>
      <c r="C29" s="1"/>
      <c r="D29" s="15" t="s">
        <v>192</v>
      </c>
      <c r="G29" s="18"/>
      <c r="H29" s="18"/>
      <c r="I29" s="102"/>
      <c r="J29" s="18"/>
      <c r="L29" s="139"/>
      <c r="M29" s="99"/>
      <c r="N29" s="99"/>
      <c r="O29" s="99"/>
      <c r="P29" s="99"/>
      <c r="Q29" s="99"/>
      <c r="R29" s="99"/>
      <c r="S29" s="99"/>
      <c r="T29" s="99"/>
    </row>
    <row r="30" spans="1:20">
      <c r="B30" s="7" t="str">
        <f>IF(AND(D32&gt;0,NOT(D32=" "),NOT(D33&gt;0)),1+(COUNTIF($B$3:B30,"&gt;0"))," ")</f>
        <v xml:space="preserve"> </v>
      </c>
      <c r="C30" s="102"/>
      <c r="D30" s="1" t="s">
        <v>182</v>
      </c>
      <c r="E30" s="18" t="s">
        <v>78</v>
      </c>
      <c r="F30" s="95">
        <v>3</v>
      </c>
      <c r="G30" s="18"/>
      <c r="H30" s="18"/>
      <c r="I30" s="102"/>
      <c r="J30" s="102"/>
      <c r="K30" s="102"/>
      <c r="L30" s="140">
        <f>F30*I30</f>
        <v>0</v>
      </c>
      <c r="M30" s="99"/>
      <c r="N30" s="99"/>
      <c r="O30" s="99"/>
      <c r="P30" s="99"/>
      <c r="Q30" s="99"/>
      <c r="R30" s="99"/>
      <c r="S30" s="99"/>
      <c r="T30" s="99"/>
    </row>
    <row r="31" spans="1:20">
      <c r="B31" s="7"/>
      <c r="C31" s="102"/>
      <c r="D31" s="102"/>
      <c r="G31" s="18"/>
      <c r="H31" s="18"/>
      <c r="I31" s="102"/>
      <c r="J31" s="102"/>
      <c r="K31" s="102"/>
      <c r="L31" s="140"/>
      <c r="M31" s="99"/>
      <c r="N31" s="99"/>
      <c r="O31" s="99"/>
      <c r="P31" s="99"/>
      <c r="Q31" s="99"/>
      <c r="R31" s="99"/>
      <c r="S31" s="99"/>
      <c r="T31" s="99"/>
    </row>
    <row r="32" spans="1:20">
      <c r="A32" s="35" t="str">
        <f t="shared" si="0"/>
        <v xml:space="preserve"> </v>
      </c>
      <c r="B32" s="7" t="str">
        <f>IF(AND(D32&gt;0,NOT(D32=" "),NOT(D33&gt;0)),1+(COUNTIF($B$3:B27,"&gt;0"))," ")</f>
        <v xml:space="preserve"> </v>
      </c>
      <c r="F32" s="18"/>
      <c r="G32" s="18"/>
      <c r="H32" s="18"/>
      <c r="I32" s="102"/>
      <c r="J32" s="18"/>
      <c r="L32" s="139"/>
      <c r="M32" s="99"/>
      <c r="N32" s="99"/>
      <c r="O32" s="99"/>
      <c r="P32" s="99"/>
      <c r="Q32" s="99"/>
      <c r="R32" s="99"/>
      <c r="S32" s="99"/>
      <c r="T32" s="99"/>
    </row>
    <row r="33" spans="1:20" ht="45.6">
      <c r="A33" s="35" t="str">
        <f>IF(OR(B33="",B33= " ")," ",$A$3)</f>
        <v>06.</v>
      </c>
      <c r="B33" s="7">
        <f>IF(AND(D33&gt;0,NOT(D33=" "),NOT(D32&gt;0)),1+(COUNTIF($B$3:B32,"&gt;0"))," ")</f>
        <v>2</v>
      </c>
      <c r="D33" s="15" t="s">
        <v>193</v>
      </c>
      <c r="F33" s="18"/>
      <c r="G33" s="18"/>
      <c r="H33" s="18"/>
      <c r="I33" s="231"/>
      <c r="J33" s="18"/>
      <c r="L33" s="139"/>
      <c r="M33" s="99"/>
      <c r="N33" s="99"/>
      <c r="O33" s="99"/>
      <c r="P33" s="99"/>
      <c r="Q33" s="99"/>
      <c r="R33" s="99"/>
      <c r="S33" s="99"/>
      <c r="T33" s="99"/>
    </row>
    <row r="34" spans="1:20">
      <c r="A34" s="35"/>
      <c r="B34" s="7"/>
      <c r="C34" s="18" t="s">
        <v>25</v>
      </c>
      <c r="D34" s="15" t="s">
        <v>163</v>
      </c>
      <c r="E34" s="18" t="s">
        <v>78</v>
      </c>
      <c r="F34" s="18">
        <v>1</v>
      </c>
      <c r="G34" s="18"/>
      <c r="H34" s="18"/>
      <c r="I34" s="231"/>
      <c r="J34" s="18"/>
      <c r="L34" s="139">
        <f>F34*I34</f>
        <v>0</v>
      </c>
      <c r="M34" s="99"/>
      <c r="N34" s="99"/>
      <c r="O34" s="99"/>
      <c r="P34" s="99"/>
      <c r="Q34" s="99"/>
      <c r="R34" s="99"/>
      <c r="S34" s="99"/>
      <c r="T34" s="99"/>
    </row>
    <row r="35" spans="1:20">
      <c r="A35" s="35"/>
      <c r="B35" s="7"/>
      <c r="C35" s="18" t="s">
        <v>26</v>
      </c>
      <c r="D35" s="15" t="s">
        <v>164</v>
      </c>
      <c r="E35" s="18" t="s">
        <v>78</v>
      </c>
      <c r="F35" s="18">
        <v>1</v>
      </c>
      <c r="G35" s="18"/>
      <c r="H35" s="18"/>
      <c r="I35" s="231"/>
      <c r="J35" s="18"/>
      <c r="L35" s="139">
        <f>F35*I35</f>
        <v>0</v>
      </c>
      <c r="M35" s="99"/>
      <c r="N35" s="99"/>
      <c r="O35" s="99"/>
      <c r="P35" s="99"/>
      <c r="Q35" s="99"/>
      <c r="R35" s="99"/>
      <c r="S35" s="99"/>
      <c r="T35" s="99"/>
    </row>
    <row r="36" spans="1:20">
      <c r="A36" s="35"/>
      <c r="B36" s="7"/>
      <c r="D36" s="15"/>
      <c r="F36" s="18"/>
      <c r="G36" s="18"/>
      <c r="H36" s="18"/>
      <c r="I36" s="231"/>
      <c r="J36" s="18"/>
      <c r="L36" s="139"/>
      <c r="M36" s="99"/>
      <c r="N36" s="99"/>
      <c r="O36" s="99"/>
      <c r="P36" s="99"/>
      <c r="Q36" s="99"/>
      <c r="R36" s="99"/>
      <c r="S36" s="99"/>
      <c r="T36" s="99"/>
    </row>
    <row r="37" spans="1:20">
      <c r="A37" s="35"/>
      <c r="B37" s="7"/>
      <c r="D37" s="15"/>
      <c r="F37" s="18"/>
      <c r="G37" s="18"/>
      <c r="H37" s="18"/>
      <c r="I37" s="231"/>
      <c r="J37" s="18"/>
      <c r="L37" s="139"/>
      <c r="M37" s="99"/>
      <c r="N37" s="99"/>
      <c r="O37" s="99"/>
      <c r="P37" s="99"/>
      <c r="Q37" s="99"/>
      <c r="R37" s="99"/>
      <c r="S37" s="99"/>
      <c r="T37" s="99"/>
    </row>
    <row r="38" spans="1:20" ht="45.6">
      <c r="A38" s="35" t="str">
        <f>IF(OR(B38="",B38= " ")," ",$A$3)</f>
        <v>06.</v>
      </c>
      <c r="B38" s="7">
        <f>IF(AND(D38&gt;0,NOT(D38=" "),NOT(D37&gt;0)),1+(COUNTIF($B$3:B37,"&gt;0"))," ")</f>
        <v>3</v>
      </c>
      <c r="D38" s="15" t="s">
        <v>194</v>
      </c>
      <c r="F38" s="18"/>
      <c r="G38" s="18"/>
      <c r="H38" s="18"/>
      <c r="I38" s="231"/>
      <c r="J38" s="18"/>
      <c r="L38" s="139"/>
      <c r="M38" s="99"/>
      <c r="N38" s="99"/>
      <c r="O38" s="99"/>
      <c r="P38" s="99"/>
      <c r="Q38" s="99"/>
      <c r="R38" s="99"/>
      <c r="S38" s="99"/>
      <c r="T38" s="99"/>
    </row>
    <row r="39" spans="1:20">
      <c r="A39" s="35"/>
      <c r="B39" s="7"/>
      <c r="C39" s="18" t="s">
        <v>25</v>
      </c>
      <c r="D39" s="15" t="s">
        <v>165</v>
      </c>
      <c r="E39" s="18" t="s">
        <v>78</v>
      </c>
      <c r="F39" s="18">
        <v>1</v>
      </c>
      <c r="G39" s="172"/>
      <c r="H39" s="172"/>
      <c r="I39" s="174"/>
      <c r="J39" s="172"/>
      <c r="K39" s="172"/>
      <c r="L39" s="139">
        <f>F39*I39</f>
        <v>0</v>
      </c>
      <c r="M39" s="99"/>
      <c r="N39" s="99"/>
      <c r="O39" s="99"/>
      <c r="P39" s="99"/>
      <c r="Q39" s="99"/>
      <c r="R39" s="99"/>
      <c r="S39" s="99"/>
      <c r="T39" s="99"/>
    </row>
    <row r="40" spans="1:20">
      <c r="A40" s="35"/>
      <c r="B40" s="7"/>
      <c r="C40" s="18" t="s">
        <v>26</v>
      </c>
      <c r="D40" s="15" t="s">
        <v>166</v>
      </c>
      <c r="E40" s="18" t="s">
        <v>78</v>
      </c>
      <c r="F40" s="18">
        <v>1</v>
      </c>
      <c r="G40" s="172"/>
      <c r="H40" s="172"/>
      <c r="I40" s="174"/>
      <c r="J40" s="172"/>
      <c r="K40" s="172"/>
      <c r="L40" s="139">
        <f>F40*I40</f>
        <v>0</v>
      </c>
      <c r="M40" s="99"/>
      <c r="N40" s="99"/>
      <c r="O40" s="99"/>
      <c r="P40" s="99"/>
      <c r="Q40" s="99"/>
      <c r="R40" s="99"/>
      <c r="S40" s="99"/>
      <c r="T40" s="99"/>
    </row>
    <row r="41" spans="1:20">
      <c r="A41" s="35"/>
      <c r="B41" s="7"/>
      <c r="D41" s="15"/>
      <c r="F41" s="18"/>
      <c r="G41" s="18"/>
      <c r="H41" s="18"/>
      <c r="I41" s="102"/>
      <c r="J41" s="18"/>
      <c r="L41" s="139"/>
      <c r="M41" s="99"/>
      <c r="N41" s="99"/>
      <c r="O41" s="99"/>
      <c r="P41" s="99"/>
      <c r="Q41" s="99"/>
      <c r="R41" s="99"/>
      <c r="S41" s="99"/>
      <c r="T41" s="99"/>
    </row>
    <row r="42" spans="1:20" ht="13.8" thickBot="1">
      <c r="A42" s="56"/>
      <c r="B42" s="10"/>
      <c r="C42" s="1"/>
      <c r="D42" s="15"/>
      <c r="E42" s="1"/>
      <c r="F42" s="1"/>
      <c r="G42" s="1"/>
      <c r="H42" s="1"/>
      <c r="I42" s="118"/>
      <c r="J42" s="119"/>
      <c r="K42" s="119"/>
      <c r="L42" s="141"/>
      <c r="M42" s="99"/>
      <c r="N42" s="99"/>
      <c r="O42" s="99"/>
      <c r="P42" s="99"/>
      <c r="Q42" s="99"/>
      <c r="R42" s="99"/>
      <c r="S42" s="99"/>
      <c r="T42" s="99"/>
    </row>
    <row r="43" spans="1:20">
      <c r="A43" s="68" t="str">
        <f>$A$3</f>
        <v>06.</v>
      </c>
      <c r="B43" s="69"/>
      <c r="C43" s="59"/>
      <c r="D43" s="31" t="s">
        <v>63</v>
      </c>
      <c r="E43" s="59"/>
      <c r="F43" s="59"/>
      <c r="G43" s="59"/>
      <c r="H43" s="59"/>
      <c r="I43" s="117"/>
      <c r="J43" s="99"/>
      <c r="K43" s="99"/>
      <c r="L43" s="142">
        <f>SUM(L29:L40)</f>
        <v>0</v>
      </c>
      <c r="M43" s="99"/>
      <c r="N43" s="99"/>
      <c r="O43" s="99"/>
      <c r="P43" s="99"/>
      <c r="Q43" s="99"/>
      <c r="R43" s="99"/>
      <c r="S43" s="99"/>
      <c r="T43" s="99"/>
    </row>
    <row r="44" spans="1:20">
      <c r="A44" s="104"/>
      <c r="B44" s="105"/>
      <c r="D44" s="106"/>
      <c r="G44" s="18"/>
      <c r="H44" s="18"/>
      <c r="J44" s="18"/>
      <c r="L44" s="139"/>
      <c r="M44" s="99"/>
      <c r="N44" s="99"/>
      <c r="O44" s="99"/>
      <c r="P44" s="99"/>
      <c r="Q44" s="99"/>
      <c r="R44" s="99"/>
      <c r="S44" s="99"/>
      <c r="T44" s="99"/>
    </row>
    <row r="45" spans="1:20">
      <c r="A45" s="104"/>
      <c r="B45" s="105"/>
      <c r="D45" s="83"/>
      <c r="G45" s="18"/>
      <c r="H45" s="18"/>
      <c r="J45" s="18"/>
      <c r="L45" s="139"/>
      <c r="M45" s="99"/>
      <c r="N45" s="99"/>
      <c r="O45" s="99"/>
      <c r="P45" s="99"/>
      <c r="Q45" s="99"/>
      <c r="R45" s="99"/>
      <c r="S45" s="99"/>
      <c r="T45" s="99"/>
    </row>
    <row r="46" spans="1:20">
      <c r="A46" s="104"/>
      <c r="B46" s="105"/>
      <c r="G46" s="18"/>
      <c r="H46" s="18"/>
      <c r="J46" s="18"/>
      <c r="L46" s="139"/>
      <c r="M46" s="99"/>
      <c r="N46" s="99"/>
      <c r="O46" s="99"/>
      <c r="P46" s="99"/>
      <c r="Q46" s="99"/>
      <c r="R46" s="99"/>
      <c r="S46" s="99"/>
      <c r="T46" s="99"/>
    </row>
    <row r="47" spans="1:20">
      <c r="L47" s="139"/>
      <c r="M47" s="99"/>
      <c r="N47" s="99"/>
      <c r="O47" s="99"/>
      <c r="P47" s="99"/>
      <c r="Q47" s="99"/>
      <c r="R47" s="99"/>
      <c r="S47" s="99"/>
      <c r="T47" s="99"/>
    </row>
    <row r="48" spans="1:20">
      <c r="L48" s="139"/>
      <c r="M48" s="99"/>
      <c r="N48" s="99"/>
      <c r="O48" s="99"/>
      <c r="P48" s="99"/>
      <c r="Q48" s="99"/>
      <c r="R48" s="99"/>
      <c r="S48" s="99"/>
      <c r="T48" s="99"/>
    </row>
    <row r="49" spans="12:20">
      <c r="L49" s="139"/>
      <c r="M49" s="99"/>
      <c r="N49" s="99"/>
      <c r="O49" s="99"/>
      <c r="P49" s="99"/>
      <c r="Q49" s="99"/>
      <c r="R49" s="99"/>
      <c r="S49" s="99"/>
      <c r="T49" s="99"/>
    </row>
    <row r="50" spans="12:20">
      <c r="L50" s="139"/>
      <c r="M50" s="99"/>
      <c r="N50" s="99"/>
      <c r="O50" s="99"/>
      <c r="P50" s="99"/>
      <c r="Q50" s="99"/>
      <c r="R50" s="99"/>
      <c r="S50" s="99"/>
      <c r="T50" s="99"/>
    </row>
    <row r="51" spans="12:20">
      <c r="L51" s="139"/>
      <c r="M51" s="99"/>
      <c r="N51" s="99"/>
      <c r="O51" s="99"/>
      <c r="P51" s="99"/>
      <c r="Q51" s="99"/>
      <c r="R51" s="99"/>
      <c r="S51" s="99"/>
      <c r="T51" s="99"/>
    </row>
    <row r="52" spans="12:20">
      <c r="L52" s="139"/>
      <c r="M52" s="99"/>
      <c r="N52" s="99"/>
      <c r="O52" s="99"/>
      <c r="P52" s="99"/>
      <c r="Q52" s="99"/>
      <c r="R52" s="99"/>
      <c r="S52" s="99"/>
      <c r="T52" s="99"/>
    </row>
    <row r="53" spans="12:20">
      <c r="L53" s="139"/>
      <c r="M53" s="99"/>
      <c r="N53" s="99"/>
      <c r="O53" s="99"/>
      <c r="P53" s="99"/>
      <c r="Q53" s="99"/>
      <c r="R53" s="99"/>
      <c r="S53" s="99"/>
      <c r="T53" s="99"/>
    </row>
    <row r="54" spans="12:20">
      <c r="L54" s="139"/>
      <c r="M54" s="99"/>
      <c r="N54" s="99"/>
      <c r="O54" s="99"/>
      <c r="P54" s="99"/>
      <c r="Q54" s="99"/>
      <c r="R54" s="99"/>
      <c r="S54" s="99"/>
      <c r="T54" s="99"/>
    </row>
    <row r="55" spans="12:20">
      <c r="L55" s="139"/>
      <c r="M55" s="99"/>
      <c r="N55" s="99"/>
      <c r="O55" s="99"/>
      <c r="P55" s="99"/>
      <c r="Q55" s="99"/>
      <c r="R55" s="99"/>
      <c r="S55" s="99"/>
      <c r="T55" s="99"/>
    </row>
    <row r="56" spans="12:20">
      <c r="L56" s="139"/>
      <c r="M56" s="99"/>
      <c r="N56" s="99"/>
      <c r="O56" s="99"/>
      <c r="P56" s="99"/>
      <c r="Q56" s="99"/>
      <c r="R56" s="99"/>
      <c r="S56" s="99"/>
      <c r="T56" s="99"/>
    </row>
    <row r="57" spans="12:20">
      <c r="L57" s="139"/>
      <c r="M57" s="99"/>
      <c r="N57" s="99"/>
      <c r="O57" s="99"/>
      <c r="P57" s="99"/>
      <c r="Q57" s="99"/>
      <c r="R57" s="99"/>
      <c r="S57" s="99"/>
      <c r="T57" s="99"/>
    </row>
    <row r="58" spans="12:20">
      <c r="L58" s="139"/>
      <c r="M58" s="99"/>
      <c r="N58" s="99"/>
      <c r="O58" s="99"/>
      <c r="P58" s="99"/>
      <c r="Q58" s="99"/>
      <c r="R58" s="99"/>
      <c r="S58" s="99"/>
      <c r="T58" s="99"/>
    </row>
    <row r="59" spans="12:20">
      <c r="L59" s="139"/>
      <c r="M59" s="99"/>
      <c r="N59" s="99"/>
      <c r="O59" s="99"/>
      <c r="P59" s="99"/>
      <c r="Q59" s="99"/>
      <c r="R59" s="99"/>
      <c r="S59" s="99"/>
      <c r="T59" s="99"/>
    </row>
    <row r="60" spans="12:20">
      <c r="L60" s="139"/>
      <c r="M60" s="99"/>
      <c r="N60" s="99"/>
      <c r="O60" s="99"/>
      <c r="P60" s="99"/>
      <c r="Q60" s="99"/>
      <c r="R60" s="99"/>
      <c r="S60" s="99"/>
      <c r="T60" s="99"/>
    </row>
    <row r="61" spans="12:20">
      <c r="L61" s="139"/>
      <c r="M61" s="99"/>
      <c r="N61" s="99"/>
      <c r="O61" s="99"/>
      <c r="P61" s="99"/>
      <c r="Q61" s="99"/>
      <c r="R61" s="99"/>
      <c r="S61" s="99"/>
      <c r="T61" s="99"/>
    </row>
    <row r="62" spans="12:20">
      <c r="L62" s="139"/>
      <c r="M62" s="99"/>
      <c r="N62" s="99"/>
      <c r="O62" s="99"/>
      <c r="P62" s="99"/>
      <c r="Q62" s="99"/>
      <c r="R62" s="99"/>
      <c r="S62" s="99"/>
      <c r="T62" s="99"/>
    </row>
    <row r="63" spans="12:20">
      <c r="L63" s="139"/>
      <c r="M63" s="99"/>
      <c r="N63" s="99"/>
      <c r="O63" s="99"/>
      <c r="P63" s="99"/>
      <c r="Q63" s="99"/>
      <c r="R63" s="99"/>
      <c r="S63" s="99"/>
      <c r="T63" s="99"/>
    </row>
    <row r="64" spans="12:20">
      <c r="L64" s="139"/>
      <c r="M64" s="99"/>
      <c r="N64" s="99"/>
      <c r="O64" s="99"/>
      <c r="P64" s="99"/>
      <c r="Q64" s="99"/>
      <c r="R64" s="99"/>
      <c r="S64" s="99"/>
      <c r="T64" s="99"/>
    </row>
    <row r="65" spans="12:20">
      <c r="L65" s="139"/>
      <c r="M65" s="99"/>
      <c r="N65" s="99"/>
      <c r="O65" s="99"/>
      <c r="P65" s="99"/>
      <c r="Q65" s="99"/>
      <c r="R65" s="99"/>
      <c r="S65" s="99"/>
      <c r="T65" s="99"/>
    </row>
    <row r="66" spans="12:20">
      <c r="L66" s="139"/>
      <c r="M66" s="99"/>
      <c r="N66" s="99"/>
      <c r="O66" s="99"/>
      <c r="P66" s="99"/>
      <c r="Q66" s="99"/>
      <c r="R66" s="99"/>
      <c r="S66" s="99"/>
      <c r="T66" s="99"/>
    </row>
    <row r="67" spans="12:20">
      <c r="L67" s="139"/>
      <c r="M67" s="99"/>
      <c r="N67" s="99"/>
      <c r="O67" s="99"/>
      <c r="P67" s="99"/>
      <c r="Q67" s="99"/>
      <c r="R67" s="99"/>
      <c r="S67" s="99"/>
      <c r="T67" s="99"/>
    </row>
    <row r="68" spans="12:20">
      <c r="L68" s="139"/>
      <c r="M68" s="99"/>
      <c r="N68" s="99"/>
      <c r="O68" s="99"/>
      <c r="P68" s="99"/>
      <c r="Q68" s="99"/>
      <c r="R68" s="99"/>
      <c r="S68" s="99"/>
      <c r="T68" s="99"/>
    </row>
    <row r="69" spans="12:20">
      <c r="L69" s="139"/>
      <c r="M69" s="99"/>
      <c r="N69" s="99"/>
      <c r="O69" s="99"/>
      <c r="P69" s="99"/>
      <c r="Q69" s="99"/>
      <c r="R69" s="99"/>
      <c r="S69" s="99"/>
      <c r="T69" s="99"/>
    </row>
    <row r="70" spans="12:20">
      <c r="L70" s="139"/>
      <c r="M70" s="99"/>
      <c r="N70" s="99"/>
      <c r="O70" s="99"/>
      <c r="P70" s="99"/>
      <c r="Q70" s="99"/>
      <c r="R70" s="99"/>
      <c r="S70" s="99"/>
      <c r="T70" s="99"/>
    </row>
    <row r="71" spans="12:20">
      <c r="L71" s="139"/>
      <c r="M71" s="99"/>
      <c r="N71" s="99"/>
      <c r="O71" s="99"/>
      <c r="P71" s="99"/>
      <c r="Q71" s="99"/>
      <c r="R71" s="99"/>
      <c r="S71" s="99"/>
      <c r="T71" s="99"/>
    </row>
    <row r="72" spans="12:20">
      <c r="L72" s="139"/>
      <c r="M72" s="99"/>
      <c r="N72" s="99"/>
      <c r="O72" s="99"/>
      <c r="P72" s="99"/>
      <c r="Q72" s="99"/>
      <c r="R72" s="99"/>
      <c r="S72" s="99"/>
      <c r="T72" s="99"/>
    </row>
    <row r="73" spans="12:20">
      <c r="L73" s="139"/>
      <c r="M73" s="99"/>
      <c r="N73" s="99"/>
      <c r="O73" s="99"/>
      <c r="P73" s="99"/>
      <c r="Q73" s="99"/>
      <c r="R73" s="99"/>
      <c r="S73" s="99"/>
      <c r="T73" s="99"/>
    </row>
  </sheetData>
  <phoneticPr fontId="0" type="noConversion"/>
  <pageMargins left="0.94488188976377963" right="0.55118110236220474" top="1.0236220472440944" bottom="0.78740157480314965" header="0.43307086614173229" footer="0.51181102362204722"/>
  <pageSetup paperSize="9" scale="86" orientation="portrait" r:id="rId1"/>
  <headerFooter alignWithMargins="0">
    <oddHeader>&amp;L&amp;9Ured ovlaštene arhitektice Zrinka Salopek Debelić
Investitor: Pučko otvoreno učilište Rab, Bobotine 1/A, Rab 
Građevina: Unutrašnje uređenje poslovnog prostora u prizemlju zgrade</oddHeader>
    <oddFooter>&amp;L&amp;10 6. STOLARSKI RADOVI&amp;R&amp;"Arial,Regular"&amp;10Str. &amp;P/&amp;N</oddFooter>
  </headerFooter>
  <rowBreaks count="1" manualBreakCount="1">
    <brk id="3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zoomScaleNormal="100" zoomScaleSheetLayoutView="130" workbookViewId="0">
      <selection activeCell="D15" sqref="D15"/>
    </sheetView>
  </sheetViews>
  <sheetFormatPr defaultColWidth="8.81640625" defaultRowHeight="13.2"/>
  <cols>
    <col min="1" max="1" width="4.54296875" style="120" customWidth="1"/>
    <col min="2" max="2" width="2.81640625" style="18" customWidth="1"/>
    <col min="3" max="3" width="1.90625" style="124" customWidth="1"/>
    <col min="4" max="4" width="31.36328125" style="18" customWidth="1"/>
    <col min="5" max="5" width="4.54296875" style="18" customWidth="1"/>
    <col min="6" max="6" width="7.36328125" style="184" customWidth="1"/>
    <col min="7" max="7" width="7.36328125" style="18" hidden="1" customWidth="1"/>
    <col min="8" max="8" width="9.08984375" style="18" hidden="1" customWidth="1"/>
    <col min="9" max="9" width="9.08984375" style="18" customWidth="1"/>
    <col min="10" max="11" width="9.08984375" style="18" hidden="1" customWidth="1"/>
    <col min="12" max="12" width="8.81640625" style="137" customWidth="1"/>
    <col min="13" max="20" width="8.81640625" style="18" customWidth="1"/>
    <col min="21" max="16384" width="8.81640625" style="18"/>
  </cols>
  <sheetData>
    <row r="1" spans="1:12">
      <c r="A1" s="135"/>
      <c r="B1" s="99"/>
      <c r="C1" s="99"/>
      <c r="D1" s="270"/>
      <c r="E1" s="259"/>
      <c r="F1" s="271"/>
      <c r="G1" s="121"/>
      <c r="H1" s="99"/>
      <c r="I1" s="272"/>
      <c r="J1" s="99"/>
      <c r="K1" s="99"/>
      <c r="L1" s="139"/>
    </row>
    <row r="2" spans="1:12">
      <c r="A2" s="273"/>
      <c r="B2" s="261"/>
      <c r="C2" s="261"/>
      <c r="D2" s="261"/>
      <c r="E2" s="261"/>
      <c r="F2" s="274"/>
      <c r="G2" s="261"/>
      <c r="H2" s="261"/>
      <c r="I2" s="261"/>
      <c r="J2" s="261"/>
      <c r="K2" s="261"/>
      <c r="L2" s="139"/>
    </row>
    <row r="3" spans="1:12">
      <c r="A3" s="262" t="s">
        <v>73</v>
      </c>
      <c r="B3" s="261"/>
      <c r="C3" s="261"/>
      <c r="D3" s="275" t="s">
        <v>44</v>
      </c>
      <c r="E3" s="265"/>
      <c r="F3" s="274"/>
      <c r="G3" s="261"/>
      <c r="H3" s="261"/>
      <c r="I3" s="261"/>
      <c r="J3" s="261"/>
      <c r="K3" s="261"/>
      <c r="L3" s="139"/>
    </row>
    <row r="4" spans="1:12">
      <c r="A4" s="276"/>
      <c r="B4" s="277"/>
      <c r="C4" s="277"/>
      <c r="D4" s="278"/>
      <c r="E4" s="230"/>
      <c r="F4" s="279"/>
      <c r="G4" s="277"/>
      <c r="H4" s="277"/>
      <c r="I4" s="277"/>
      <c r="J4" s="261"/>
      <c r="K4" s="261"/>
      <c r="L4" s="139"/>
    </row>
    <row r="5" spans="1:12" ht="15">
      <c r="A5" s="173"/>
      <c r="B5" s="174"/>
      <c r="C5" s="174"/>
      <c r="D5" s="175"/>
      <c r="E5" s="176"/>
      <c r="F5" s="182"/>
      <c r="G5" s="174"/>
      <c r="H5" s="174"/>
      <c r="I5" s="172"/>
      <c r="J5" s="102"/>
    </row>
    <row r="6" spans="1:12" ht="15">
      <c r="A6" s="101"/>
      <c r="B6" s="102"/>
      <c r="C6" s="102"/>
      <c r="D6" s="65" t="s">
        <v>27</v>
      </c>
      <c r="E6" s="103"/>
      <c r="F6" s="183"/>
      <c r="G6" s="102"/>
      <c r="H6" s="102"/>
      <c r="J6" s="102"/>
    </row>
    <row r="7" spans="1:12">
      <c r="A7" s="102"/>
      <c r="B7" s="102"/>
      <c r="C7" s="102"/>
      <c r="D7" s="102"/>
      <c r="E7" s="102"/>
      <c r="F7" s="183"/>
      <c r="G7" s="102"/>
      <c r="H7" s="102"/>
      <c r="J7" s="102"/>
    </row>
    <row r="8" spans="1:12">
      <c r="A8" s="102"/>
      <c r="B8" s="102"/>
      <c r="C8" s="102"/>
      <c r="D8" s="102"/>
      <c r="E8" s="102"/>
      <c r="F8" s="183"/>
      <c r="G8" s="102"/>
      <c r="H8" s="102"/>
      <c r="J8" s="102"/>
    </row>
    <row r="9" spans="1:12" ht="22.8">
      <c r="A9" s="35"/>
      <c r="B9" s="7"/>
      <c r="C9" s="1"/>
      <c r="D9" s="15" t="s">
        <v>119</v>
      </c>
      <c r="E9" s="102"/>
      <c r="F9" s="183"/>
      <c r="G9" s="102"/>
      <c r="H9" s="102"/>
      <c r="J9" s="102"/>
    </row>
    <row r="10" spans="1:12" hidden="1">
      <c r="A10" s="35" t="e">
        <f>IF(OR(B10="",B10= " ")," ",$A$3)</f>
        <v>#REF!</v>
      </c>
      <c r="B10" s="7" t="e">
        <f>IF(AND(#REF!&gt;0,NOT(#REF!=" "),NOT(D11&gt;0)),1+(COUNTIF($B$3:B9,"&gt;0"))," ")</f>
        <v>#REF!</v>
      </c>
      <c r="C10" s="102"/>
      <c r="D10" s="102"/>
      <c r="E10" s="102"/>
      <c r="F10" s="183"/>
      <c r="G10" s="102"/>
      <c r="H10" s="102"/>
      <c r="J10" s="102"/>
    </row>
    <row r="11" spans="1:12" ht="79.8">
      <c r="A11" s="35"/>
      <c r="B11" s="7"/>
      <c r="C11" s="18"/>
      <c r="D11" s="15" t="s">
        <v>32</v>
      </c>
      <c r="E11" s="102"/>
      <c r="F11" s="183"/>
      <c r="G11" s="102"/>
      <c r="H11" s="102"/>
      <c r="J11" s="102"/>
    </row>
    <row r="12" spans="1:12" ht="136.80000000000001">
      <c r="A12" s="35"/>
      <c r="B12" s="7"/>
      <c r="C12" s="18"/>
      <c r="D12" s="15" t="s">
        <v>120</v>
      </c>
      <c r="E12" s="102"/>
      <c r="F12" s="183"/>
      <c r="G12" s="102"/>
      <c r="H12" s="102"/>
      <c r="J12" s="102"/>
    </row>
    <row r="13" spans="1:12">
      <c r="A13" s="35"/>
      <c r="B13" s="7"/>
      <c r="C13" s="1"/>
      <c r="D13" s="15"/>
      <c r="E13" s="1"/>
      <c r="F13" s="185"/>
      <c r="G13" s="1"/>
      <c r="H13" s="1"/>
      <c r="I13" s="1"/>
      <c r="J13" s="1"/>
      <c r="K13" s="1"/>
      <c r="L13" s="41"/>
    </row>
    <row r="14" spans="1:12">
      <c r="A14" s="35"/>
      <c r="B14" s="7"/>
      <c r="C14" s="1"/>
      <c r="D14" s="15"/>
      <c r="E14" s="1"/>
      <c r="F14" s="185"/>
      <c r="G14" s="1"/>
      <c r="H14" s="1"/>
      <c r="I14" s="1"/>
      <c r="J14" s="1"/>
      <c r="K14" s="1"/>
      <c r="L14" s="41"/>
    </row>
    <row r="15" spans="1:12" ht="45.6">
      <c r="A15" s="35" t="str">
        <f>IF(OR(B15="",B15= " ")," ",$A$3)</f>
        <v>07.</v>
      </c>
      <c r="B15" s="7">
        <f>IF(AND(D15&gt;0,NOT(D15=" "),NOT(D19&gt;0)),1+(COUNTIF($B$3:B14,"&gt;0"))," ")</f>
        <v>1</v>
      </c>
      <c r="C15" s="1"/>
      <c r="D15" s="15" t="s">
        <v>184</v>
      </c>
      <c r="E15" s="1" t="s">
        <v>78</v>
      </c>
      <c r="F15" s="185">
        <v>1</v>
      </c>
      <c r="G15" s="1"/>
      <c r="H15" s="1"/>
      <c r="I15" s="1"/>
      <c r="J15" s="1"/>
      <c r="K15" s="1"/>
      <c r="L15" s="41">
        <f>F15*I15</f>
        <v>0</v>
      </c>
    </row>
    <row r="16" spans="1:12">
      <c r="A16" s="35"/>
      <c r="B16" s="7"/>
      <c r="C16" s="18"/>
      <c r="D16" s="15"/>
      <c r="F16" s="185"/>
      <c r="G16" s="1"/>
      <c r="H16" s="1"/>
      <c r="I16" s="1"/>
      <c r="J16" s="1"/>
      <c r="K16" s="1"/>
      <c r="L16" s="41"/>
    </row>
    <row r="17" spans="1:12" ht="13.8" thickBot="1">
      <c r="A17" s="35"/>
      <c r="B17" s="7"/>
      <c r="C17" s="1"/>
      <c r="D17" s="15"/>
      <c r="E17" s="1"/>
      <c r="F17" s="185"/>
      <c r="G17" s="6"/>
      <c r="H17" s="1"/>
      <c r="I17" s="118"/>
      <c r="J17" s="118"/>
      <c r="K17" s="118"/>
      <c r="L17" s="75"/>
    </row>
    <row r="18" spans="1:12">
      <c r="A18" s="68" t="str">
        <f>$A$3</f>
        <v>07.</v>
      </c>
      <c r="B18" s="69"/>
      <c r="C18" s="126"/>
      <c r="D18" s="69" t="s">
        <v>62</v>
      </c>
      <c r="E18" s="126"/>
      <c r="F18" s="186"/>
      <c r="G18" s="126"/>
      <c r="H18" s="126"/>
      <c r="I18" s="136"/>
      <c r="J18" s="1"/>
      <c r="K18" s="1"/>
      <c r="L18" s="44">
        <f>SUM(L15:L16)</f>
        <v>0</v>
      </c>
    </row>
    <row r="19" spans="1:12">
      <c r="A19" s="35"/>
      <c r="B19" s="7"/>
      <c r="C19" s="1"/>
      <c r="D19" s="15"/>
      <c r="E19" s="1"/>
      <c r="F19" s="185"/>
      <c r="G19" s="1"/>
      <c r="H19" s="1"/>
      <c r="I19" s="1"/>
    </row>
    <row r="20" spans="1:12">
      <c r="A20" s="1"/>
      <c r="B20" s="1"/>
      <c r="C20" s="1"/>
      <c r="D20" s="1"/>
      <c r="E20" s="1"/>
      <c r="F20" s="185"/>
      <c r="G20" s="1"/>
      <c r="H20" s="1"/>
      <c r="I20" s="1"/>
    </row>
    <row r="21" spans="1:12">
      <c r="A21" s="122"/>
      <c r="B21" s="123"/>
      <c r="D21" s="125"/>
    </row>
    <row r="22" spans="1:12">
      <c r="A22" s="122"/>
      <c r="B22" s="123"/>
      <c r="D22" s="125"/>
    </row>
    <row r="23" spans="1:12">
      <c r="A23" s="122"/>
      <c r="B23" s="123"/>
      <c r="D23" s="125"/>
    </row>
    <row r="24" spans="1:12">
      <c r="A24" s="122"/>
      <c r="B24" s="123"/>
      <c r="D24" s="125"/>
    </row>
    <row r="25" spans="1:12">
      <c r="A25" s="122"/>
      <c r="B25" s="123"/>
      <c r="D25" s="125"/>
    </row>
    <row r="26" spans="1:12">
      <c r="A26" s="122"/>
      <c r="B26" s="123"/>
      <c r="D26" s="125"/>
    </row>
    <row r="27" spans="1:12">
      <c r="A27" s="122"/>
      <c r="B27" s="123"/>
      <c r="D27" s="125"/>
    </row>
    <row r="28" spans="1:12">
      <c r="A28" s="122"/>
      <c r="B28" s="123"/>
      <c r="D28" s="125"/>
    </row>
    <row r="29" spans="1:12">
      <c r="A29" s="122"/>
      <c r="B29" s="123"/>
      <c r="D29" s="125"/>
    </row>
    <row r="30" spans="1:12">
      <c r="A30" s="122"/>
      <c r="B30" s="123"/>
      <c r="D30" s="125"/>
    </row>
    <row r="31" spans="1:12">
      <c r="A31" s="122"/>
      <c r="B31" s="123"/>
      <c r="D31" s="125"/>
    </row>
    <row r="32" spans="1:12">
      <c r="A32" s="122"/>
      <c r="B32" s="123"/>
      <c r="D32" s="125"/>
    </row>
    <row r="33" spans="1:13">
      <c r="A33" s="128"/>
      <c r="B33" s="129"/>
      <c r="C33" s="130"/>
      <c r="D33" s="106"/>
      <c r="E33" s="99"/>
      <c r="F33" s="187"/>
      <c r="G33" s="99"/>
      <c r="H33" s="99"/>
      <c r="I33" s="99"/>
      <c r="J33" s="99"/>
      <c r="K33" s="99"/>
      <c r="L33" s="139"/>
    </row>
    <row r="34" spans="1:13">
      <c r="A34" s="128"/>
      <c r="B34" s="129"/>
      <c r="C34" s="130"/>
      <c r="D34" s="106"/>
      <c r="E34" s="99"/>
      <c r="F34" s="187"/>
      <c r="G34" s="99"/>
      <c r="H34" s="99"/>
      <c r="I34" s="99"/>
      <c r="J34" s="99"/>
      <c r="K34" s="99"/>
      <c r="L34" s="139"/>
    </row>
    <row r="35" spans="1:13">
      <c r="A35" s="128"/>
      <c r="B35" s="129"/>
      <c r="C35" s="130"/>
      <c r="D35" s="106"/>
      <c r="E35" s="99"/>
      <c r="F35" s="187"/>
      <c r="G35" s="99"/>
      <c r="H35" s="99"/>
      <c r="I35" s="99"/>
      <c r="J35" s="99"/>
      <c r="K35" s="99"/>
      <c r="L35" s="139"/>
    </row>
    <row r="36" spans="1:13" s="131" customFormat="1">
      <c r="A36" s="128"/>
      <c r="B36" s="129"/>
      <c r="C36" s="130"/>
      <c r="D36" s="106"/>
      <c r="E36" s="99"/>
      <c r="F36" s="187"/>
      <c r="G36" s="99"/>
      <c r="H36" s="99"/>
      <c r="I36" s="99"/>
      <c r="J36" s="99"/>
      <c r="K36" s="99"/>
      <c r="L36" s="139"/>
      <c r="M36" s="18"/>
    </row>
    <row r="37" spans="1:13">
      <c r="A37" s="128"/>
      <c r="B37" s="129"/>
      <c r="C37" s="132"/>
      <c r="D37" s="133"/>
      <c r="E37" s="134"/>
      <c r="F37" s="188"/>
      <c r="G37" s="134"/>
      <c r="H37" s="134"/>
      <c r="I37" s="134"/>
      <c r="J37" s="134"/>
      <c r="K37" s="134"/>
      <c r="L37" s="142"/>
      <c r="M37" s="131"/>
    </row>
    <row r="38" spans="1:13">
      <c r="A38" s="135"/>
      <c r="B38" s="99"/>
      <c r="C38" s="130"/>
      <c r="D38" s="99"/>
      <c r="E38" s="99"/>
      <c r="F38" s="187"/>
      <c r="G38" s="99"/>
      <c r="H38" s="99"/>
      <c r="I38" s="99"/>
      <c r="J38" s="99"/>
      <c r="K38" s="99"/>
      <c r="L38" s="139"/>
    </row>
    <row r="39" spans="1:13">
      <c r="A39" s="135"/>
      <c r="B39" s="99"/>
      <c r="C39" s="130"/>
      <c r="D39" s="99"/>
      <c r="E39" s="99"/>
      <c r="F39" s="187"/>
      <c r="G39" s="99"/>
      <c r="H39" s="99"/>
      <c r="I39" s="99"/>
      <c r="J39" s="99"/>
      <c r="K39" s="99"/>
      <c r="L39" s="139"/>
    </row>
    <row r="40" spans="1:13">
      <c r="A40" s="135"/>
      <c r="B40" s="99"/>
      <c r="C40" s="130"/>
      <c r="D40" s="99"/>
      <c r="E40" s="99"/>
      <c r="F40" s="187"/>
      <c r="G40" s="99"/>
      <c r="H40" s="99"/>
      <c r="I40" s="99"/>
      <c r="J40" s="99"/>
      <c r="K40" s="99"/>
      <c r="L40" s="139"/>
    </row>
  </sheetData>
  <phoneticPr fontId="0" type="noConversion"/>
  <pageMargins left="0.94488188976377963" right="0.55118110236220474" top="1.0236220472440944" bottom="0.78740157480314965" header="0.43307086614173229" footer="0.51181102362204722"/>
  <pageSetup paperSize="9" orientation="portrait" r:id="rId1"/>
  <headerFooter alignWithMargins="0">
    <oddHeader>&amp;L&amp;9Ured ovlaštene arhitektice Zrinka Salopek Debelić
Investitor: Pučko otvoreno učilište Rab, Bobotine 1/A, Rab 
Građevina: Unutrašnje uređenje poslovnog prostora u prizemlju zgrade</oddHeader>
    <oddFooter>&amp;L&amp;10 7. BRAVARSKI RADOVI&amp;R&amp;"Arial,Regular"&amp;10Str.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1"/>
  <sheetViews>
    <sheetView topLeftCell="A16" zoomScaleNormal="100" zoomScaleSheetLayoutView="145" workbookViewId="0">
      <selection activeCell="D9" sqref="D9"/>
    </sheetView>
  </sheetViews>
  <sheetFormatPr defaultColWidth="8.81640625" defaultRowHeight="11.4"/>
  <cols>
    <col min="1" max="1" width="3.453125" style="1" customWidth="1"/>
    <col min="2" max="2" width="2.6328125" style="1" customWidth="1"/>
    <col min="3" max="3" width="2.36328125" style="1" customWidth="1"/>
    <col min="4" max="4" width="31.36328125" style="1" customWidth="1"/>
    <col min="5" max="5" width="4.54296875" style="1" customWidth="1"/>
    <col min="6" max="6" width="7.36328125" style="185" customWidth="1"/>
    <col min="7" max="7" width="7.36328125" style="1" hidden="1" customWidth="1"/>
    <col min="8" max="8" width="9.08984375" style="1" hidden="1" customWidth="1"/>
    <col min="9" max="9" width="9.08984375" style="1" customWidth="1"/>
    <col min="10" max="11" width="9.08984375" style="1" hidden="1" customWidth="1"/>
    <col min="12" max="12" width="11.81640625" style="41" customWidth="1"/>
    <col min="13" max="13" width="9.453125" style="1" customWidth="1"/>
    <col min="14" max="16" width="8.81640625" style="1" customWidth="1"/>
    <col min="17" max="17" width="9.90625" style="1" customWidth="1"/>
    <col min="18" max="16384" width="8.81640625" style="1"/>
  </cols>
  <sheetData>
    <row r="1" spans="1:29" ht="12">
      <c r="A1" s="53"/>
      <c r="B1" s="53"/>
      <c r="C1" s="53"/>
      <c r="D1" s="240"/>
      <c r="E1" s="241"/>
      <c r="F1" s="280"/>
      <c r="G1" s="5"/>
      <c r="H1" s="53"/>
      <c r="I1" s="244"/>
      <c r="J1" s="53"/>
      <c r="K1" s="53"/>
      <c r="L1" s="145"/>
      <c r="M1" s="143"/>
      <c r="N1" s="143"/>
      <c r="O1" s="143"/>
      <c r="P1" s="143"/>
      <c r="Q1" s="143"/>
      <c r="R1" s="143"/>
      <c r="S1" s="143"/>
      <c r="T1" s="143"/>
      <c r="U1" s="143"/>
      <c r="V1" s="143"/>
      <c r="W1" s="143"/>
      <c r="X1" s="143"/>
      <c r="Y1" s="143"/>
      <c r="Z1" s="143"/>
      <c r="AA1" s="53"/>
      <c r="AB1" s="53"/>
      <c r="AC1" s="53"/>
    </row>
    <row r="2" spans="1:29">
      <c r="A2" s="53"/>
      <c r="B2" s="53"/>
      <c r="C2" s="53"/>
      <c r="D2" s="53"/>
      <c r="E2" s="53"/>
      <c r="F2" s="281"/>
      <c r="G2" s="53"/>
      <c r="H2" s="53"/>
      <c r="I2" s="53"/>
      <c r="J2" s="53"/>
      <c r="K2" s="53"/>
      <c r="L2" s="74"/>
      <c r="M2" s="54"/>
      <c r="N2" s="54"/>
      <c r="O2" s="54"/>
      <c r="P2" s="54"/>
      <c r="Q2" s="54"/>
      <c r="R2" s="54"/>
      <c r="S2" s="54"/>
      <c r="T2" s="54"/>
      <c r="U2" s="54"/>
      <c r="V2" s="54"/>
      <c r="W2" s="54"/>
      <c r="X2" s="54"/>
      <c r="Y2" s="54"/>
      <c r="Z2" s="54"/>
      <c r="AA2" s="54"/>
      <c r="AB2" s="53"/>
      <c r="AC2" s="53"/>
    </row>
    <row r="3" spans="1:29" ht="12">
      <c r="A3" s="249" t="s">
        <v>74</v>
      </c>
      <c r="B3" s="53"/>
      <c r="C3" s="53"/>
      <c r="D3" s="11" t="s">
        <v>81</v>
      </c>
      <c r="E3" s="53"/>
      <c r="F3" s="281"/>
      <c r="G3" s="53"/>
      <c r="H3" s="53"/>
      <c r="I3" s="53"/>
      <c r="J3" s="53"/>
      <c r="K3" s="53"/>
      <c r="L3" s="74"/>
      <c r="M3" s="54"/>
      <c r="N3" s="54"/>
      <c r="O3" s="54"/>
      <c r="P3" s="54"/>
      <c r="Q3" s="54"/>
      <c r="R3" s="54"/>
      <c r="S3" s="54"/>
      <c r="T3" s="54"/>
      <c r="U3" s="54"/>
      <c r="V3" s="54"/>
      <c r="W3" s="54"/>
      <c r="X3" s="54"/>
      <c r="Y3" s="54"/>
      <c r="Z3" s="54"/>
      <c r="AA3" s="54"/>
      <c r="AB3" s="53"/>
      <c r="AC3" s="53"/>
    </row>
    <row r="4" spans="1:29" ht="12">
      <c r="A4" s="249"/>
      <c r="B4" s="53"/>
      <c r="C4" s="53"/>
      <c r="D4" s="248"/>
      <c r="E4" s="53"/>
      <c r="F4" s="281"/>
      <c r="G4" s="53"/>
      <c r="H4" s="53"/>
      <c r="I4" s="53"/>
      <c r="J4" s="53"/>
      <c r="K4" s="53"/>
      <c r="L4" s="74"/>
      <c r="M4" s="54"/>
      <c r="N4" s="54"/>
      <c r="O4" s="54"/>
      <c r="P4" s="54"/>
      <c r="Q4" s="54"/>
      <c r="R4" s="54"/>
      <c r="S4" s="54"/>
      <c r="T4" s="54"/>
      <c r="U4" s="54"/>
      <c r="V4" s="54"/>
      <c r="W4" s="54"/>
      <c r="X4" s="54"/>
      <c r="Y4" s="54"/>
      <c r="Z4" s="54"/>
      <c r="AA4" s="54"/>
      <c r="AB4" s="53"/>
      <c r="AC4" s="53"/>
    </row>
    <row r="5" spans="1:29" ht="12">
      <c r="A5" s="9"/>
      <c r="D5" s="65" t="s">
        <v>36</v>
      </c>
      <c r="L5" s="74"/>
      <c r="M5" s="54"/>
      <c r="N5" s="54"/>
      <c r="O5" s="54"/>
      <c r="P5" s="54"/>
      <c r="Q5" s="54"/>
      <c r="R5" s="54"/>
      <c r="S5" s="54"/>
      <c r="T5" s="54"/>
      <c r="U5" s="54"/>
      <c r="V5" s="54"/>
      <c r="W5" s="54"/>
      <c r="X5" s="54"/>
      <c r="Y5" s="54"/>
      <c r="Z5" s="54"/>
      <c r="AA5" s="54"/>
      <c r="AB5" s="53"/>
      <c r="AC5" s="53"/>
    </row>
    <row r="6" spans="1:29" ht="205.2">
      <c r="A6" s="9"/>
      <c r="D6" s="15" t="s">
        <v>121</v>
      </c>
      <c r="L6" s="74"/>
      <c r="M6" s="54"/>
      <c r="N6" s="54"/>
      <c r="O6" s="54"/>
      <c r="P6" s="54"/>
      <c r="Q6" s="54"/>
      <c r="R6" s="54"/>
      <c r="S6" s="54"/>
      <c r="T6" s="54"/>
      <c r="U6" s="54"/>
      <c r="V6" s="54"/>
      <c r="W6" s="54"/>
      <c r="X6" s="54"/>
      <c r="Y6" s="54"/>
      <c r="Z6" s="54"/>
      <c r="AA6" s="54"/>
      <c r="AB6" s="53"/>
      <c r="AC6" s="53"/>
    </row>
    <row r="7" spans="1:29" ht="205.2">
      <c r="A7" s="9"/>
      <c r="D7" s="8" t="s">
        <v>218</v>
      </c>
      <c r="L7" s="74"/>
      <c r="M7" s="54"/>
      <c r="N7" s="54"/>
      <c r="O7" s="54"/>
      <c r="P7" s="54"/>
      <c r="Q7" s="54"/>
      <c r="R7" s="54"/>
      <c r="S7" s="54"/>
      <c r="T7" s="54"/>
      <c r="U7" s="54"/>
      <c r="V7" s="54"/>
      <c r="W7" s="54"/>
      <c r="X7" s="54"/>
      <c r="Y7" s="54"/>
      <c r="Z7" s="54"/>
      <c r="AA7" s="54"/>
      <c r="AB7" s="53"/>
      <c r="AC7" s="53"/>
    </row>
    <row r="8" spans="1:29" ht="79.8">
      <c r="A8" s="9"/>
      <c r="D8" s="8" t="s">
        <v>122</v>
      </c>
      <c r="L8" s="74"/>
      <c r="M8" s="54"/>
      <c r="N8" s="54"/>
      <c r="O8" s="54"/>
      <c r="P8" s="54"/>
      <c r="Q8" s="54"/>
      <c r="R8" s="54"/>
      <c r="S8" s="54"/>
      <c r="T8" s="54"/>
      <c r="U8" s="54"/>
      <c r="V8" s="54"/>
      <c r="W8" s="54"/>
      <c r="X8" s="54"/>
      <c r="Y8" s="54"/>
      <c r="Z8" s="54"/>
      <c r="AA8" s="54"/>
      <c r="AB8" s="53"/>
      <c r="AC8" s="53"/>
    </row>
    <row r="9" spans="1:29" ht="193.8">
      <c r="A9" s="9"/>
      <c r="D9" s="8" t="s">
        <v>123</v>
      </c>
      <c r="L9" s="74"/>
      <c r="M9" s="57"/>
      <c r="N9" s="57"/>
      <c r="O9" s="57"/>
      <c r="P9" s="57"/>
      <c r="Q9" s="57"/>
      <c r="R9" s="57"/>
      <c r="S9" s="57"/>
      <c r="T9" s="57"/>
      <c r="U9" s="57"/>
      <c r="V9" s="57"/>
      <c r="W9" s="57"/>
      <c r="X9" s="57"/>
      <c r="Y9" s="57"/>
      <c r="Z9" s="57"/>
      <c r="AA9" s="57"/>
      <c r="AB9" s="53"/>
      <c r="AC9" s="53"/>
    </row>
    <row r="10" spans="1:29" ht="12">
      <c r="A10" s="9"/>
      <c r="D10" s="8"/>
      <c r="L10" s="74"/>
      <c r="M10" s="57"/>
      <c r="N10" s="57"/>
      <c r="O10" s="57"/>
      <c r="P10" s="57"/>
      <c r="Q10" s="57"/>
      <c r="R10" s="57"/>
      <c r="S10" s="57"/>
      <c r="T10" s="57"/>
      <c r="U10" s="57"/>
      <c r="V10" s="57"/>
      <c r="W10" s="57"/>
      <c r="X10" s="57"/>
      <c r="Y10" s="57"/>
      <c r="Z10" s="57"/>
      <c r="AA10" s="57"/>
      <c r="AB10" s="53"/>
      <c r="AC10" s="53"/>
    </row>
    <row r="11" spans="1:29" ht="12">
      <c r="A11" s="35" t="str">
        <f>IF(OR(B11="",B11= " ")," ",$A$3)</f>
        <v xml:space="preserve"> </v>
      </c>
      <c r="B11" s="7" t="str">
        <f>IF(AND(D11&gt;0,NOT(D11=" "),NOT(D8&gt;0)),1+(COUNTIF($B$3:B8,"&gt;0"))," ")</f>
        <v xml:space="preserve"> </v>
      </c>
      <c r="D11" s="15"/>
    </row>
    <row r="12" spans="1:29" ht="45.6">
      <c r="A12" s="35" t="str">
        <f>IF(OR(B12="",B12= " ")," ",$A$3)</f>
        <v>08.</v>
      </c>
      <c r="B12" s="7">
        <f>IF(AND(D12&gt;0,NOT(D12=" "),NOT(D11&gt;0)),1+(COUNTIF($B$3:B11,"&gt;0"))," ")</f>
        <v>1</v>
      </c>
      <c r="D12" s="15" t="s">
        <v>214</v>
      </c>
      <c r="E12" s="1" t="s">
        <v>55</v>
      </c>
      <c r="F12" s="185">
        <v>66</v>
      </c>
      <c r="G12" s="16">
        <f>IF(ISNUMBER(F12),IF(OR(E12="m1",E12="m2",E12="m3",E12="kg"),F12*(1+$G$1/100),F12),"")</f>
        <v>66</v>
      </c>
      <c r="I12" s="17"/>
      <c r="L12" s="41">
        <f>F12*I12</f>
        <v>0</v>
      </c>
    </row>
    <row r="13" spans="1:29" ht="12">
      <c r="A13" s="35"/>
      <c r="B13" s="7"/>
      <c r="D13" s="15"/>
      <c r="G13" s="16"/>
      <c r="I13" s="17"/>
    </row>
    <row r="14" spans="1:29" ht="12">
      <c r="A14" s="35"/>
      <c r="B14" s="7"/>
      <c r="D14" s="15"/>
      <c r="G14" s="16"/>
      <c r="I14" s="17"/>
    </row>
    <row r="15" spans="1:29" ht="125.4">
      <c r="A15" s="35" t="str">
        <f>IF(OR(B15="",B15= " ")," ",$A$3)</f>
        <v>08.</v>
      </c>
      <c r="B15" s="7">
        <f>IF(AND(D15&gt;0,NOT(D15=" "),NOT(D14&gt;0)),1+(COUNTIF($B$3:B14,"&gt;0"))," ")</f>
        <v>2</v>
      </c>
      <c r="D15" s="15" t="s">
        <v>195</v>
      </c>
      <c r="E15" s="1" t="s">
        <v>55</v>
      </c>
      <c r="F15" s="185">
        <v>66</v>
      </c>
      <c r="G15" s="16">
        <f>IF(ISNUMBER(F15),IF(OR(E15="m1",E15="m2",E15="m3",E15="kg"),F15*(1+$G$1/100),F15),"")</f>
        <v>66</v>
      </c>
      <c r="I15" s="17"/>
      <c r="L15" s="41">
        <f>F15*I15</f>
        <v>0</v>
      </c>
    </row>
    <row r="16" spans="1:29" s="26" customFormat="1" ht="12">
      <c r="A16" s="35"/>
      <c r="B16" s="7"/>
      <c r="C16" s="1"/>
      <c r="D16" s="15"/>
      <c r="E16" s="1"/>
      <c r="F16" s="185"/>
      <c r="G16" s="16"/>
      <c r="H16" s="1"/>
      <c r="I16" s="17"/>
      <c r="L16" s="42"/>
    </row>
    <row r="17" spans="1:12" s="26" customFormat="1" ht="12">
      <c r="A17" s="35"/>
      <c r="B17" s="7"/>
      <c r="C17" s="1"/>
      <c r="D17" s="24"/>
      <c r="E17" s="21"/>
      <c r="F17" s="219"/>
      <c r="G17" s="16"/>
      <c r="I17" s="17"/>
      <c r="L17" s="42"/>
    </row>
    <row r="18" spans="1:12" s="26" customFormat="1" ht="34.200000000000003">
      <c r="A18" s="35" t="str">
        <f>IF(OR(B18="",B18= " ")," ",$A$3)</f>
        <v>08.</v>
      </c>
      <c r="B18" s="7">
        <f>IF(AND(D18&gt;0,NOT(D18=" "),NOT(D17&gt;0)),1+(COUNTIF($B$3:B17,"&gt;0"))," ")</f>
        <v>3</v>
      </c>
      <c r="C18" s="1"/>
      <c r="D18" s="15" t="s">
        <v>215</v>
      </c>
      <c r="E18" s="1" t="s">
        <v>55</v>
      </c>
      <c r="F18" s="185">
        <v>23</v>
      </c>
      <c r="G18" s="16">
        <f>IF(ISNUMBER(F18),IF(OR(E18="m1",E18="m2",E18="m3",E18="kg"),F18*(1+$G$1/100),F18),"")</f>
        <v>23</v>
      </c>
      <c r="H18" s="1"/>
      <c r="I18" s="17"/>
      <c r="J18" s="1"/>
      <c r="K18" s="1"/>
      <c r="L18" s="41">
        <f>F18*I18</f>
        <v>0</v>
      </c>
    </row>
    <row r="19" spans="1:12" s="26" customFormat="1" ht="12">
      <c r="A19" s="35"/>
      <c r="B19" s="7"/>
      <c r="C19" s="1"/>
      <c r="D19" s="24"/>
      <c r="E19" s="21"/>
      <c r="F19" s="219"/>
      <c r="G19" s="16"/>
      <c r="I19" s="17"/>
      <c r="L19" s="42"/>
    </row>
    <row r="20" spans="1:12" s="26" customFormat="1" ht="12">
      <c r="A20" s="35"/>
      <c r="B20" s="7"/>
      <c r="C20" s="1"/>
      <c r="D20" s="24"/>
      <c r="E20" s="21"/>
      <c r="F20" s="219"/>
      <c r="G20" s="16"/>
      <c r="I20" s="17"/>
      <c r="L20" s="42"/>
    </row>
    <row r="21" spans="1:12" s="26" customFormat="1" ht="159.6">
      <c r="A21" s="35" t="str">
        <f>IF(OR(B21="",B21= " ")," ",$A$3)</f>
        <v>08.</v>
      </c>
      <c r="B21" s="7">
        <f>IF(AND(D21&gt;0,NOT(D21=" "),NOT(D17&gt;0)),1+(COUNTIF($B$3:B18,"&gt;0"))," ")</f>
        <v>4</v>
      </c>
      <c r="C21" s="1"/>
      <c r="D21" s="15" t="s">
        <v>196</v>
      </c>
      <c r="E21" s="1" t="s">
        <v>76</v>
      </c>
      <c r="F21" s="219">
        <v>23</v>
      </c>
      <c r="G21" s="16"/>
      <c r="I21" s="17"/>
      <c r="L21" s="42">
        <f>F21*I21</f>
        <v>0</v>
      </c>
    </row>
    <row r="22" spans="1:12" s="26" customFormat="1" ht="12">
      <c r="A22" s="35"/>
      <c r="B22" s="7"/>
      <c r="C22" s="1"/>
      <c r="D22" s="15"/>
      <c r="E22" s="1"/>
      <c r="F22" s="219"/>
      <c r="G22" s="16"/>
      <c r="I22" s="17"/>
      <c r="L22" s="42"/>
    </row>
    <row r="23" spans="1:12" s="26" customFormat="1" ht="12">
      <c r="A23" s="35"/>
      <c r="B23" s="7"/>
      <c r="C23" s="1"/>
      <c r="D23" s="15"/>
      <c r="E23" s="1"/>
      <c r="F23" s="219"/>
      <c r="G23" s="16"/>
      <c r="I23" s="17"/>
      <c r="L23" s="42"/>
    </row>
    <row r="24" spans="1:12" s="26" customFormat="1" ht="45.6">
      <c r="A24" s="35" t="str">
        <f>IF(OR(B24="",B24= " ")," ",$A$3)</f>
        <v>08.</v>
      </c>
      <c r="B24" s="7">
        <f>IF(AND(D24&gt;0,NOT(D24=" "),NOT(D23&gt;0)),1+(COUNTIF($B$3:B23,"&gt;0"))," ")</f>
        <v>5</v>
      </c>
      <c r="C24" s="1"/>
      <c r="D24" s="15" t="s">
        <v>202</v>
      </c>
      <c r="E24" s="1" t="s">
        <v>77</v>
      </c>
      <c r="F24" s="185">
        <v>41</v>
      </c>
      <c r="G24" s="16">
        <f>IF(ISNUMBER(F24),IF(OR(E24="m1",E24="m2",E24="m3",E24="kg"),F24*(1+$G$1/100),F24),"")</f>
        <v>41</v>
      </c>
      <c r="H24" s="1"/>
      <c r="I24" s="17"/>
      <c r="J24" s="1"/>
      <c r="K24" s="1"/>
      <c r="L24" s="41">
        <f>F24*I24</f>
        <v>0</v>
      </c>
    </row>
    <row r="25" spans="1:12" s="26" customFormat="1" ht="12">
      <c r="A25" s="35"/>
      <c r="B25" s="7"/>
      <c r="C25" s="1"/>
      <c r="D25" s="15"/>
      <c r="E25" s="1"/>
      <c r="F25" s="219"/>
      <c r="G25" s="16"/>
      <c r="I25" s="17"/>
      <c r="L25" s="42"/>
    </row>
    <row r="26" spans="1:12" s="26" customFormat="1" ht="12">
      <c r="A26" s="35"/>
      <c r="B26" s="7"/>
      <c r="C26" s="1"/>
      <c r="D26" s="15"/>
      <c r="E26" s="1"/>
      <c r="F26" s="219"/>
      <c r="G26" s="16"/>
      <c r="I26" s="17"/>
      <c r="L26" s="42"/>
    </row>
    <row r="27" spans="1:12" s="26" customFormat="1" ht="22.8">
      <c r="A27" s="35" t="str">
        <f>IF(OR(B27="",B27= " ")," ",$A$3)</f>
        <v>08.</v>
      </c>
      <c r="B27" s="7">
        <f>IF(AND(D27&gt;0,NOT(D27=" "),NOT(D23&gt;0)),1+(COUNTIF($B$3:B24,"&gt;0"))," ")</f>
        <v>6</v>
      </c>
      <c r="C27" s="1"/>
      <c r="D27" s="15" t="s">
        <v>201</v>
      </c>
      <c r="E27" s="21" t="s">
        <v>77</v>
      </c>
      <c r="F27" s="219">
        <v>41</v>
      </c>
      <c r="G27" s="16"/>
      <c r="I27" s="17"/>
      <c r="L27" s="41">
        <f>F27*I27</f>
        <v>0</v>
      </c>
    </row>
    <row r="28" spans="1:12" s="26" customFormat="1" ht="12">
      <c r="A28" s="35"/>
      <c r="B28" s="7"/>
      <c r="C28" s="1"/>
      <c r="D28" s="23"/>
      <c r="E28" s="21"/>
      <c r="F28" s="219"/>
      <c r="G28" s="16" t="str">
        <f>IF(ISNUMBER(F28),IF(OR(E28="m1",E28="m2",E28="m3",E28="kg"),F28*(1+$G$1/100),F28),"")</f>
        <v/>
      </c>
      <c r="I28" s="17" t="str">
        <f>IF(ISNUMBER(F28),G28*H28,"")</f>
        <v/>
      </c>
      <c r="L28" s="42"/>
    </row>
    <row r="29" spans="1:12" ht="12.6" thickBot="1">
      <c r="A29" s="35"/>
      <c r="B29" s="7"/>
      <c r="D29" s="15"/>
      <c r="G29" s="6"/>
      <c r="I29" s="75"/>
      <c r="J29" s="75"/>
      <c r="K29" s="75"/>
      <c r="L29" s="75"/>
    </row>
    <row r="30" spans="1:12" s="66" customFormat="1" ht="12">
      <c r="A30" s="68" t="str">
        <f>$A$3</f>
        <v>08.</v>
      </c>
      <c r="B30" s="69"/>
      <c r="C30" s="126"/>
      <c r="D30" s="69" t="s">
        <v>61</v>
      </c>
      <c r="E30" s="126"/>
      <c r="F30" s="186"/>
      <c r="G30" s="126"/>
      <c r="H30" s="126"/>
      <c r="I30" s="136"/>
      <c r="J30" s="144"/>
      <c r="K30" s="144"/>
      <c r="L30" s="213">
        <f>SUM(L11:L27)</f>
        <v>0</v>
      </c>
    </row>
    <row r="31" spans="1:12" ht="12">
      <c r="A31" s="35"/>
      <c r="B31" s="7"/>
      <c r="D31" s="15"/>
    </row>
    <row r="37" ht="38.25" customHeight="1"/>
    <row r="68" ht="57.75" customHeight="1"/>
    <row r="71" ht="30" customHeight="1"/>
  </sheetData>
  <phoneticPr fontId="0" type="noConversion"/>
  <pageMargins left="0.94488188976377963" right="0.55118110236220474" top="1.0236220472440944" bottom="0.78740157480314965" header="0.43307086614173229" footer="0.51181102362204722"/>
  <pageSetup paperSize="9" scale="99" orientation="portrait" r:id="rId1"/>
  <headerFooter alignWithMargins="0">
    <oddHeader>&amp;L&amp;9Ured ovlaštene arhitektice Zrinka Salopek Debelić
Investitor: Pučko otvoreno učilište Rab, Bobotine 1/A, Rab 
Građevina: Unutrašnje uređenje poslovnog prostora u prizemlju zgrade</oddHeader>
    <oddFooter>&amp;L&amp;10 8. KERAMIČARSKI RADOVI&amp;R&amp;"Arial,Regular"&amp;10Str.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Naslovnica</vt:lpstr>
      <vt:lpstr>1.RUSENJA</vt:lpstr>
      <vt:lpstr>2.IZOLATERSKI</vt:lpstr>
      <vt:lpstr>3.TESARSKI</vt:lpstr>
      <vt:lpstr>4.ZAVRŠNI-ZIDARSKI</vt:lpstr>
      <vt:lpstr>5.GIPSKARTONSKI</vt:lpstr>
      <vt:lpstr>6.STOLARSKI </vt:lpstr>
      <vt:lpstr>7. BRAVARSKI </vt:lpstr>
      <vt:lpstr>8.KERAMIKA</vt:lpstr>
      <vt:lpstr>9.VODOINSTALATERSKI</vt:lpstr>
      <vt:lpstr>10.SOBOSLIKARSKI</vt:lpstr>
      <vt:lpstr>REKAPITULACIJA</vt:lpstr>
      <vt:lpstr>'1.RUSENJA'!Print_Area</vt:lpstr>
      <vt:lpstr>'10.SOBOSLIKARSKI'!Print_Area</vt:lpstr>
      <vt:lpstr>'2.IZOLATERSKI'!Print_Area</vt:lpstr>
      <vt:lpstr>'3.TESARSKI'!Print_Area</vt:lpstr>
      <vt:lpstr>'4.ZAVRŠNI-ZIDARSKI'!Print_Area</vt:lpstr>
      <vt:lpstr>'5.GIPSKARTONSKI'!Print_Area</vt:lpstr>
      <vt:lpstr>'6.STOLARSKI '!Print_Area</vt:lpstr>
      <vt:lpstr>'7. BRAVARSKI '!Print_Area</vt:lpstr>
      <vt:lpstr>'8.KERAMIKA'!Print_Area</vt:lpstr>
      <vt:lpstr>'9.VODOINSTALATERSKI'!Print_Area</vt:lpstr>
      <vt:lpstr>Naslovnica!Print_Area</vt:lpstr>
      <vt:lpstr>REKAPITULACIJA!Print_Area</vt:lpstr>
    </vt:vector>
  </TitlesOfParts>
  <Company>ARCO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p:lastModifiedBy>
  <cp:lastPrinted>2021-10-08T09:46:14Z</cp:lastPrinted>
  <dcterms:created xsi:type="dcterms:W3CDTF">1997-10-10T22:57:57Z</dcterms:created>
  <dcterms:modified xsi:type="dcterms:W3CDTF">2021-11-16T10:45:39Z</dcterms:modified>
</cp:coreProperties>
</file>